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8" windowWidth="14808" windowHeight="7956" activeTab="0"/>
  </bookViews>
  <sheets>
    <sheet name="مشخصات پست های بهره برداری شده " sheetId="1" r:id="rId1"/>
  </sheets>
  <definedNames/>
  <calcPr fullCalcOnLoad="1"/>
</workbook>
</file>

<file path=xl/sharedStrings.xml><?xml version="1.0" encoding="utf-8"?>
<sst xmlns="http://schemas.openxmlformats.org/spreadsheetml/2006/main" count="596" uniqueCount="114">
  <si>
    <t>ردیف</t>
  </si>
  <si>
    <t>نام پست</t>
  </si>
  <si>
    <t>نسبت تبدیل کیلوولت</t>
  </si>
  <si>
    <t>تعداد و ظرفیت</t>
  </si>
  <si>
    <t>جمع ظرفیت ترانس مگاولت آمپر</t>
  </si>
  <si>
    <t>حداکثر بار در سال</t>
  </si>
  <si>
    <t>نسبت حداکثر بار به ظرفیت درصد</t>
  </si>
  <si>
    <t>سال بهره برداری پست</t>
  </si>
  <si>
    <t>ترانس</t>
  </si>
  <si>
    <t>سال بهره برداری ترانس</t>
  </si>
  <si>
    <t>راکتور</t>
  </si>
  <si>
    <t>خازن</t>
  </si>
  <si>
    <t>مگاولت آمپر</t>
  </si>
  <si>
    <t>تعداد</t>
  </si>
  <si>
    <t>مگاوار</t>
  </si>
  <si>
    <t>مگاوات</t>
  </si>
  <si>
    <t>يزديك</t>
  </si>
  <si>
    <t>400/63</t>
  </si>
  <si>
    <t>يزد دو</t>
  </si>
  <si>
    <t>400/230/20</t>
  </si>
  <si>
    <t>230/63</t>
  </si>
  <si>
    <t>230/33</t>
  </si>
  <si>
    <t>جمع استان</t>
  </si>
  <si>
    <t>جمع کل</t>
  </si>
  <si>
    <t xml:space="preserve">جمع </t>
  </si>
  <si>
    <t>-</t>
  </si>
  <si>
    <t>چادرملو</t>
  </si>
  <si>
    <t>230/20</t>
  </si>
  <si>
    <t>اردكان (230)</t>
  </si>
  <si>
    <t>230/63/20</t>
  </si>
  <si>
    <t>شمال يزد</t>
  </si>
  <si>
    <t>چغارت</t>
  </si>
  <si>
    <t>230/132/20</t>
  </si>
  <si>
    <t>230/10</t>
  </si>
  <si>
    <t>رستاق</t>
  </si>
  <si>
    <t>132/63</t>
  </si>
  <si>
    <t>بافق</t>
  </si>
  <si>
    <t>132/20</t>
  </si>
  <si>
    <t>هرات</t>
  </si>
  <si>
    <t>كوشك</t>
  </si>
  <si>
    <t>مروست</t>
  </si>
  <si>
    <t>چاهك</t>
  </si>
  <si>
    <t>فهرج</t>
  </si>
  <si>
    <t>63/20</t>
  </si>
  <si>
    <t>اردكان</t>
  </si>
  <si>
    <t>شرق يزد</t>
  </si>
  <si>
    <t>غرب يزد</t>
  </si>
  <si>
    <t>فيض آباد</t>
  </si>
  <si>
    <t>مهريز</t>
  </si>
  <si>
    <t>جنوب يزد</t>
  </si>
  <si>
    <t>امام شهر</t>
  </si>
  <si>
    <t>دروازه قرآن</t>
  </si>
  <si>
    <t>شهرك صنعتي يزد</t>
  </si>
  <si>
    <t>جهان آباد ميبد</t>
  </si>
  <si>
    <t>نير</t>
  </si>
  <si>
    <t>ترك آباد</t>
  </si>
  <si>
    <t>دانشگاه</t>
  </si>
  <si>
    <t>63/11</t>
  </si>
  <si>
    <t>تفت</t>
  </si>
  <si>
    <t>63/6.30</t>
  </si>
  <si>
    <t>منتظرقائم</t>
  </si>
  <si>
    <t>مدرس</t>
  </si>
  <si>
    <t>63/6.60</t>
  </si>
  <si>
    <t>صدوق</t>
  </si>
  <si>
    <t>آزادگان</t>
  </si>
  <si>
    <t>موقت امام زاده (سرو)</t>
  </si>
  <si>
    <t>سیکل ترکیبی [*]</t>
  </si>
  <si>
    <t>شهید زنبق [*]</t>
  </si>
  <si>
    <t>10.5/63</t>
  </si>
  <si>
    <t>11/63</t>
  </si>
  <si>
    <t>15.75/230</t>
  </si>
  <si>
    <t>85-87-88-89</t>
  </si>
  <si>
    <t>موبایل کوثر</t>
  </si>
  <si>
    <t>400/33</t>
  </si>
  <si>
    <t>نخلستان</t>
  </si>
  <si>
    <t>شيركوه [*] (*)</t>
  </si>
  <si>
    <t>فولاد بافق (*)</t>
  </si>
  <si>
    <t>[*] منظور پست بلافصل نیروگاهی است</t>
  </si>
  <si>
    <t>(*) منظور پست اختصاصی است</t>
  </si>
  <si>
    <t>فولاد ارفع(*)</t>
  </si>
  <si>
    <t>پاکنژاد</t>
  </si>
  <si>
    <t>سیار ماهان (مهریز)</t>
  </si>
  <si>
    <t>سيار شهرك صنعتي فولاد(پردیس)</t>
  </si>
  <si>
    <t>فولاد تابان (*)</t>
  </si>
  <si>
    <t>فولاد زرفام (*)</t>
  </si>
  <si>
    <t>فولاد غدير (*)</t>
  </si>
  <si>
    <t>گندله سازي (*)</t>
  </si>
  <si>
    <t>ذوب روي (*)</t>
  </si>
  <si>
    <t>فولاد ميبد (*)</t>
  </si>
  <si>
    <t>سيمان تجارت مهريز (*)</t>
  </si>
  <si>
    <t>فولاد يزد (*)</t>
  </si>
  <si>
    <t>میبد</t>
  </si>
  <si>
    <t>فولاد سرمد (*)</t>
  </si>
  <si>
    <t>230/33/11</t>
  </si>
  <si>
    <t>1376-1395</t>
  </si>
  <si>
    <t>چرخاب</t>
  </si>
  <si>
    <t>1381-1395</t>
  </si>
  <si>
    <t>سيار فراز (بهاباد)</t>
  </si>
  <si>
    <t>فولاد شمش هرات (*)</t>
  </si>
  <si>
    <t>موبایل میبد (معراج)</t>
  </si>
  <si>
    <t>ابركوه</t>
  </si>
  <si>
    <t>یزد یک</t>
  </si>
  <si>
    <t>15.75/400</t>
  </si>
  <si>
    <t>تابان [*]</t>
  </si>
  <si>
    <t>سرو [*] (*)</t>
  </si>
  <si>
    <t>سرو (*)</t>
  </si>
  <si>
    <t>فولاد متین (*)</t>
  </si>
  <si>
    <t>فولاد حدید (*)</t>
  </si>
  <si>
    <t>مشخصات تعداد و ظرفیت پست های بهره برداری شده    400 کیلوولت تا پایان سال 1396</t>
  </si>
  <si>
    <t>مشخصات تعداد و ظرفیت پست های بهره برداری شده    230 کیلوولت تا پایان سال1396</t>
  </si>
  <si>
    <t>مشخصات تعداد و ظرفیت پست های بهره برداری شده    132 کیلوولت تا پایان سال1396</t>
  </si>
  <si>
    <t>مشخصات تعداد و ظرفیت پست های بهره برداری شده    63و66 کیلوولت تا پایان سال 1396</t>
  </si>
  <si>
    <t>کیوان و تارا</t>
  </si>
  <si>
    <t>سیار بردیا</t>
  </si>
</sst>
</file>

<file path=xl/styles.xml><?xml version="1.0" encoding="utf-8"?>
<styleSheet xmlns="http://schemas.openxmlformats.org/spreadsheetml/2006/main">
  <numFmts count="3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د.إ.&quot;\ #,##0_-;&quot;د.إ.&quot;\ #,##0\-"/>
    <numFmt numFmtId="171" formatCode="&quot;د.إ.&quot;\ #,##0_-;[Red]&quot;د.إ.&quot;\ #,##0\-"/>
    <numFmt numFmtId="172" formatCode="&quot;د.إ.&quot;\ #,##0.00_-;&quot;د.إ.&quot;\ #,##0.00\-"/>
    <numFmt numFmtId="173" formatCode="&quot;د.إ.&quot;\ #,##0.00_-;[Red]&quot;د.إ.&quot;\ #,##0.00\-"/>
    <numFmt numFmtId="174" formatCode="_-&quot;د.إ.&quot;\ * #,##0_-;_-&quot;د.إ.&quot;\ * #,##0\-;_-&quot;د.إ.&quot;\ * &quot;-&quot;_-;_-@_-"/>
    <numFmt numFmtId="175" formatCode="_-&quot;د.إ.&quot;\ * #,##0.00_-;_-&quot;د.إ.&quot;\ * #,##0.00\-;_-&quot;د.إ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"/>
    <numFmt numFmtId="185" formatCode="#0"/>
    <numFmt numFmtId="186" formatCode="#0.00"/>
    <numFmt numFmtId="18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B Nazanin"/>
      <family val="0"/>
    </font>
    <font>
      <b/>
      <sz val="12"/>
      <color indexed="8"/>
      <name val="B Nazanin"/>
      <family val="0"/>
    </font>
    <font>
      <b/>
      <sz val="16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sz val="12"/>
      <color rgb="FF000000"/>
      <name val="B Nazanin"/>
      <family val="0"/>
    </font>
    <font>
      <b/>
      <sz val="12"/>
      <color theme="1"/>
      <name val="B Nazanin"/>
      <family val="0"/>
    </font>
    <font>
      <b/>
      <sz val="12"/>
      <color rgb="FF000000"/>
      <name val="B Nazanin"/>
      <family val="0"/>
    </font>
    <font>
      <b/>
      <sz val="16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Fill="1" applyAlignment="1" applyProtection="1">
      <alignment vertical="center"/>
      <protection/>
    </xf>
    <xf numFmtId="185" fontId="39" fillId="0" borderId="10" xfId="0" applyNumberFormat="1" applyFont="1" applyFill="1" applyBorder="1" applyAlignment="1" applyProtection="1">
      <alignment horizontal="center" vertical="center"/>
      <protection/>
    </xf>
    <xf numFmtId="184" fontId="39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Fill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39" fillId="0" borderId="10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Alignment="1">
      <alignment/>
    </xf>
    <xf numFmtId="0" fontId="38" fillId="0" borderId="12" xfId="0" applyFont="1" applyFill="1" applyBorder="1" applyAlignment="1" applyProtection="1">
      <alignment horizontal="center" vertical="center"/>
      <protection/>
    </xf>
    <xf numFmtId="185" fontId="39" fillId="0" borderId="13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185" fontId="39" fillId="0" borderId="15" xfId="0" applyNumberFormat="1" applyFont="1" applyFill="1" applyBorder="1" applyAlignment="1" applyProtection="1">
      <alignment horizontal="center" vertical="center"/>
      <protection/>
    </xf>
    <xf numFmtId="185" fontId="38" fillId="0" borderId="11" xfId="0" applyNumberFormat="1" applyFont="1" applyFill="1" applyBorder="1" applyAlignment="1" applyProtection="1">
      <alignment horizontal="center" vertical="center"/>
      <protection/>
    </xf>
    <xf numFmtId="49" fontId="39" fillId="0" borderId="11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85" fontId="41" fillId="0" borderId="0" xfId="0" applyNumberFormat="1" applyFont="1" applyFill="1" applyBorder="1" applyAlignment="1" applyProtection="1">
      <alignment horizontal="center" vertical="center"/>
      <protection/>
    </xf>
    <xf numFmtId="184" fontId="41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>
      <alignment horizontal="center" vertical="center"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5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5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6" xfId="0" applyNumberFormat="1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horizontal="center" vertical="center"/>
      <protection/>
    </xf>
    <xf numFmtId="184" fontId="39" fillId="0" borderId="16" xfId="0" applyNumberFormat="1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185" fontId="39" fillId="0" borderId="15" xfId="0" applyNumberFormat="1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7" xfId="0" applyNumberFormat="1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185" fontId="39" fillId="0" borderId="0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185" fontId="39" fillId="0" borderId="15" xfId="0" applyNumberFormat="1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184" fontId="39" fillId="0" borderId="0" xfId="0" applyNumberFormat="1" applyFont="1" applyFill="1" applyBorder="1" applyAlignment="1" applyProtection="1">
      <alignment horizontal="center" vertical="center"/>
      <protection/>
    </xf>
    <xf numFmtId="185" fontId="38" fillId="0" borderId="0" xfId="0" applyNumberFormat="1" applyFont="1" applyFill="1" applyAlignment="1" applyProtection="1">
      <alignment/>
      <protection/>
    </xf>
    <xf numFmtId="185" fontId="39" fillId="0" borderId="18" xfId="0" applyNumberFormat="1" applyFont="1" applyFill="1" applyBorder="1" applyAlignment="1" applyProtection="1">
      <alignment horizontal="center" vertical="center"/>
      <protection/>
    </xf>
    <xf numFmtId="0" fontId="39" fillId="0" borderId="17" xfId="0" applyFont="1" applyFill="1" applyBorder="1" applyAlignment="1" applyProtection="1">
      <alignment horizontal="center" vertical="center"/>
      <protection/>
    </xf>
    <xf numFmtId="185" fontId="39" fillId="0" borderId="17" xfId="0" applyNumberFormat="1" applyFont="1" applyFill="1" applyBorder="1" applyAlignment="1" applyProtection="1">
      <alignment horizontal="center" vertical="center"/>
      <protection/>
    </xf>
    <xf numFmtId="184" fontId="39" fillId="0" borderId="17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185" fontId="39" fillId="0" borderId="15" xfId="0" applyNumberFormat="1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0" fontId="38" fillId="16" borderId="11" xfId="0" applyFont="1" applyFill="1" applyBorder="1" applyAlignment="1" applyProtection="1">
      <alignment horizontal="center" vertical="center"/>
      <protection/>
    </xf>
    <xf numFmtId="0" fontId="41" fillId="33" borderId="16" xfId="0" applyFont="1" applyFill="1" applyBorder="1" applyAlignment="1" applyProtection="1">
      <alignment horizontal="center" vertical="center"/>
      <protection/>
    </xf>
    <xf numFmtId="185" fontId="41" fillId="33" borderId="16" xfId="0" applyNumberFormat="1" applyFont="1" applyFill="1" applyBorder="1" applyAlignment="1" applyProtection="1">
      <alignment horizontal="center" vertical="center"/>
      <protection/>
    </xf>
    <xf numFmtId="184" fontId="41" fillId="33" borderId="16" xfId="0" applyNumberFormat="1" applyFont="1" applyFill="1" applyBorder="1" applyAlignment="1" applyProtection="1">
      <alignment horizontal="center" vertical="center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0" fillId="33" borderId="16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185" fontId="41" fillId="33" borderId="11" xfId="0" applyNumberFormat="1" applyFont="1" applyFill="1" applyBorder="1" applyAlignment="1" applyProtection="1">
      <alignment horizontal="center" vertical="center"/>
      <protection/>
    </xf>
    <xf numFmtId="184" fontId="41" fillId="33" borderId="11" xfId="0" applyNumberFormat="1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0" fillId="33" borderId="15" xfId="0" applyFont="1" applyFill="1" applyBorder="1" applyAlignment="1" applyProtection="1">
      <alignment horizontal="center" vertical="center"/>
      <protection/>
    </xf>
    <xf numFmtId="0" fontId="40" fillId="33" borderId="19" xfId="0" applyFont="1" applyFill="1" applyBorder="1" applyAlignment="1" applyProtection="1">
      <alignment horizontal="center" vertical="center"/>
      <protection/>
    </xf>
    <xf numFmtId="185" fontId="39" fillId="0" borderId="15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4" fontId="39" fillId="0" borderId="20" xfId="0" applyNumberFormat="1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 applyProtection="1">
      <alignment horizontal="center" vertical="center"/>
      <protection/>
    </xf>
    <xf numFmtId="185" fontId="39" fillId="0" borderId="17" xfId="0" applyNumberFormat="1" applyFont="1" applyFill="1" applyBorder="1" applyAlignment="1" applyProtection="1">
      <alignment horizontal="center" vertical="center"/>
      <protection/>
    </xf>
    <xf numFmtId="185" fontId="39" fillId="0" borderId="20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20" xfId="0" applyNumberFormat="1" applyFont="1" applyFill="1" applyBorder="1" applyAlignment="1" applyProtection="1">
      <alignment horizontal="center" vertical="center"/>
      <protection/>
    </xf>
    <xf numFmtId="185" fontId="39" fillId="0" borderId="15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4" fontId="39" fillId="0" borderId="20" xfId="0" applyNumberFormat="1" applyFont="1" applyFill="1" applyBorder="1" applyAlignment="1" applyProtection="1">
      <alignment horizontal="center" vertical="center"/>
      <protection/>
    </xf>
    <xf numFmtId="0" fontId="38" fillId="0" borderId="22" xfId="0" applyFont="1" applyFill="1" applyBorder="1" applyAlignment="1" applyProtection="1">
      <alignment horizontal="center" vertical="center"/>
      <protection/>
    </xf>
    <xf numFmtId="0" fontId="39" fillId="0" borderId="20" xfId="0" applyFont="1" applyFill="1" applyBorder="1" applyAlignment="1" applyProtection="1">
      <alignment horizontal="center" vertical="center"/>
      <protection/>
    </xf>
    <xf numFmtId="185" fontId="39" fillId="0" borderId="23" xfId="0" applyNumberFormat="1" applyFont="1" applyFill="1" applyBorder="1" applyAlignment="1" applyProtection="1">
      <alignment horizontal="center" vertical="center"/>
      <protection/>
    </xf>
    <xf numFmtId="185" fontId="39" fillId="0" borderId="17" xfId="0" applyNumberFormat="1" applyFont="1" applyFill="1" applyBorder="1" applyAlignment="1" applyProtection="1">
      <alignment horizontal="center" vertical="center"/>
      <protection/>
    </xf>
    <xf numFmtId="185" fontId="39" fillId="0" borderId="20" xfId="0" applyNumberFormat="1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185" fontId="39" fillId="0" borderId="15" xfId="0" applyNumberFormat="1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5" xfId="0" applyNumberFormat="1" applyFont="1" applyFill="1" applyBorder="1" applyAlignment="1" applyProtection="1">
      <alignment horizontal="center" vertical="center"/>
      <protection/>
    </xf>
    <xf numFmtId="185" fontId="39" fillId="0" borderId="19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8" fillId="0" borderId="24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horizontal="center" vertical="center"/>
      <protection/>
    </xf>
    <xf numFmtId="185" fontId="39" fillId="0" borderId="11" xfId="0" applyNumberFormat="1" applyFont="1" applyFill="1" applyBorder="1" applyAlignment="1" applyProtection="1">
      <alignment horizontal="center" vertical="center"/>
      <protection/>
    </xf>
    <xf numFmtId="185" fontId="39" fillId="0" borderId="16" xfId="0" applyNumberFormat="1" applyFont="1" applyFill="1" applyBorder="1" applyAlignment="1" applyProtection="1">
      <alignment horizontal="center" vertical="center"/>
      <protection/>
    </xf>
    <xf numFmtId="184" fontId="39" fillId="0" borderId="11" xfId="0" applyNumberFormat="1" applyFont="1" applyFill="1" applyBorder="1" applyAlignment="1" applyProtection="1">
      <alignment horizontal="center" vertical="center"/>
      <protection/>
    </xf>
    <xf numFmtId="184" fontId="39" fillId="0" borderId="16" xfId="0" applyNumberFormat="1" applyFont="1" applyFill="1" applyBorder="1" applyAlignment="1" applyProtection="1">
      <alignment horizontal="center" vertical="center"/>
      <protection/>
    </xf>
    <xf numFmtId="0" fontId="41" fillId="0" borderId="25" xfId="0" applyFont="1" applyFill="1" applyBorder="1" applyAlignment="1" applyProtection="1">
      <alignment horizontal="right" vertical="center" readingOrder="2"/>
      <protection/>
    </xf>
    <xf numFmtId="185" fontId="39" fillId="0" borderId="17" xfId="0" applyNumberFormat="1" applyFont="1" applyFill="1" applyBorder="1" applyAlignment="1" applyProtection="1">
      <alignment horizontal="center" vertical="center"/>
      <protection/>
    </xf>
    <xf numFmtId="185" fontId="39" fillId="0" borderId="20" xfId="0" applyNumberFormat="1" applyFont="1" applyFill="1" applyBorder="1" applyAlignment="1" applyProtection="1">
      <alignment horizontal="center" vertical="center"/>
      <protection/>
    </xf>
    <xf numFmtId="184" fontId="39" fillId="0" borderId="17" xfId="0" applyNumberFormat="1" applyFont="1" applyFill="1" applyBorder="1" applyAlignment="1" applyProtection="1">
      <alignment horizontal="center" vertical="center"/>
      <protection/>
    </xf>
    <xf numFmtId="184" fontId="39" fillId="0" borderId="20" xfId="0" applyNumberFormat="1" applyFont="1" applyFill="1" applyBorder="1" applyAlignment="1" applyProtection="1">
      <alignment horizontal="center" vertical="center"/>
      <protection/>
    </xf>
    <xf numFmtId="185" fontId="39" fillId="0" borderId="18" xfId="0" applyNumberFormat="1" applyFont="1" applyFill="1" applyBorder="1" applyAlignment="1" applyProtection="1">
      <alignment horizontal="center" vertical="center"/>
      <protection/>
    </xf>
    <xf numFmtId="185" fontId="39" fillId="0" borderId="23" xfId="0" applyNumberFormat="1" applyFont="1" applyFill="1" applyBorder="1" applyAlignment="1" applyProtection="1">
      <alignment horizontal="center" vertical="center"/>
      <protection/>
    </xf>
    <xf numFmtId="185" fontId="39" fillId="0" borderId="13" xfId="0" applyNumberFormat="1" applyFont="1" applyFill="1" applyBorder="1" applyAlignment="1" applyProtection="1">
      <alignment horizontal="center" vertical="center"/>
      <protection/>
    </xf>
    <xf numFmtId="0" fontId="38" fillId="16" borderId="26" xfId="0" applyFont="1" applyFill="1" applyBorder="1" applyAlignment="1" applyProtection="1">
      <alignment horizontal="center" vertical="center"/>
      <protection/>
    </xf>
    <xf numFmtId="0" fontId="38" fillId="16" borderId="14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right" vertical="center" readingOrder="2"/>
      <protection/>
    </xf>
    <xf numFmtId="0" fontId="39" fillId="33" borderId="27" xfId="0" applyFont="1" applyFill="1" applyBorder="1" applyAlignment="1" applyProtection="1">
      <alignment horizontal="center" vertical="center" wrapText="1"/>
      <protection/>
    </xf>
    <xf numFmtId="0" fontId="39" fillId="33" borderId="11" xfId="0" applyFont="1" applyFill="1" applyBorder="1" applyAlignment="1" applyProtection="1">
      <alignment horizontal="center" vertical="center" wrapText="1"/>
      <protection/>
    </xf>
    <xf numFmtId="0" fontId="38" fillId="16" borderId="28" xfId="0" applyFont="1" applyFill="1" applyBorder="1" applyAlignment="1" applyProtection="1">
      <alignment horizontal="center" vertical="center" wrapText="1"/>
      <protection/>
    </xf>
    <xf numFmtId="0" fontId="38" fillId="16" borderId="15" xfId="0" applyFont="1" applyFill="1" applyBorder="1" applyAlignment="1" applyProtection="1">
      <alignment horizontal="center" vertical="center" wrapText="1"/>
      <protection/>
    </xf>
    <xf numFmtId="0" fontId="38" fillId="16" borderId="11" xfId="0" applyFont="1" applyFill="1" applyBorder="1" applyAlignment="1" applyProtection="1">
      <alignment horizontal="center" vertical="center"/>
      <protection/>
    </xf>
    <xf numFmtId="0" fontId="38" fillId="16" borderId="11" xfId="0" applyFont="1" applyFill="1" applyBorder="1" applyAlignment="1" applyProtection="1">
      <alignment horizontal="center" vertical="center" wrapText="1"/>
      <protection/>
    </xf>
    <xf numFmtId="0" fontId="38" fillId="16" borderId="27" xfId="0" applyFont="1" applyFill="1" applyBorder="1" applyAlignment="1" applyProtection="1">
      <alignment horizontal="center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0" fontId="41" fillId="33" borderId="16" xfId="0" applyFont="1" applyFill="1" applyBorder="1" applyAlignment="1" applyProtection="1">
      <alignment horizontal="center" vertical="center"/>
      <protection/>
    </xf>
    <xf numFmtId="0" fontId="38" fillId="16" borderId="27" xfId="0" applyFont="1" applyFill="1" applyBorder="1" applyAlignment="1" applyProtection="1">
      <alignment horizontal="center" vertical="center" wrapText="1"/>
      <protection/>
    </xf>
    <xf numFmtId="0" fontId="41" fillId="33" borderId="29" xfId="0" applyFont="1" applyFill="1" applyBorder="1" applyAlignment="1" applyProtection="1">
      <alignment horizontal="center" vertical="center"/>
      <protection/>
    </xf>
    <xf numFmtId="0" fontId="41" fillId="33" borderId="3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38" fillId="16" borderId="31" xfId="0" applyFont="1" applyFill="1" applyBorder="1" applyAlignment="1" applyProtection="1">
      <alignment horizontal="center" vertical="center" wrapText="1"/>
      <protection/>
    </xf>
    <xf numFmtId="0" fontId="38" fillId="16" borderId="10" xfId="0" applyFont="1" applyFill="1" applyBorder="1" applyAlignment="1" applyProtection="1">
      <alignment horizontal="center" vertical="center" wrapText="1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9" fillId="33" borderId="31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20" xfId="0" applyFont="1" applyFill="1" applyBorder="1" applyAlignment="1" applyProtection="1">
      <alignment horizontal="center" vertical="center" wrapText="1"/>
      <protection/>
    </xf>
    <xf numFmtId="0" fontId="38" fillId="16" borderId="32" xfId="0" applyFont="1" applyFill="1" applyBorder="1" applyAlignment="1" applyProtection="1">
      <alignment horizontal="center" vertical="center" wrapText="1"/>
      <protection/>
    </xf>
    <xf numFmtId="0" fontId="38" fillId="16" borderId="13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0" fontId="38" fillId="16" borderId="17" xfId="0" applyFont="1" applyFill="1" applyBorder="1" applyAlignment="1" applyProtection="1">
      <alignment horizontal="center" vertical="center" wrapText="1"/>
      <protection/>
    </xf>
    <xf numFmtId="0" fontId="38" fillId="0" borderId="33" xfId="0" applyFont="1" applyFill="1" applyBorder="1" applyAlignment="1" applyProtection="1">
      <alignment horizontal="center" vertical="center"/>
      <protection/>
    </xf>
    <xf numFmtId="0" fontId="38" fillId="0" borderId="22" xfId="0" applyFont="1" applyFill="1" applyBorder="1" applyAlignment="1" applyProtection="1">
      <alignment horizontal="center" vertical="center"/>
      <protection/>
    </xf>
    <xf numFmtId="0" fontId="39" fillId="0" borderId="17" xfId="0" applyFont="1" applyFill="1" applyBorder="1" applyAlignment="1" applyProtection="1">
      <alignment horizontal="center" vertical="center"/>
      <protection/>
    </xf>
    <xf numFmtId="0" fontId="39" fillId="0" borderId="20" xfId="0" applyFont="1" applyFill="1" applyBorder="1" applyAlignment="1" applyProtection="1">
      <alignment horizontal="center" vertical="center"/>
      <protection/>
    </xf>
    <xf numFmtId="0" fontId="39" fillId="0" borderId="10" xfId="0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/>
      <protection/>
    </xf>
    <xf numFmtId="184" fontId="39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3"/>
  <sheetViews>
    <sheetView rightToLeft="1" tabSelected="1" view="pageBreakPreview" zoomScale="60" zoomScaleNormal="80" zoomScalePageLayoutView="0" workbookViewId="0" topLeftCell="A101">
      <selection activeCell="F58" sqref="F58"/>
    </sheetView>
  </sheetViews>
  <sheetFormatPr defaultColWidth="9.00390625" defaultRowHeight="15"/>
  <cols>
    <col min="1" max="1" width="3.00390625" style="2" customWidth="1"/>
    <col min="2" max="2" width="6.7109375" style="1" customWidth="1"/>
    <col min="3" max="3" width="31.8515625" style="1" customWidth="1"/>
    <col min="4" max="4" width="19.57421875" style="1" customWidth="1"/>
    <col min="5" max="6" width="11.00390625" style="1" customWidth="1"/>
    <col min="7" max="7" width="13.140625" style="1" customWidth="1"/>
    <col min="8" max="11" width="7.7109375" style="6" customWidth="1"/>
    <col min="12" max="12" width="20.140625" style="1" customWidth="1"/>
    <col min="13" max="14" width="11.140625" style="1" customWidth="1"/>
    <col min="15" max="15" width="13.7109375" style="1" customWidth="1"/>
    <col min="16" max="16" width="15.57421875" style="1" customWidth="1"/>
    <col min="17" max="17" width="5.00390625" style="1" customWidth="1"/>
    <col min="18" max="19" width="9.140625" style="1" bestFit="1" customWidth="1"/>
    <col min="20" max="16384" width="9.00390625" style="2" customWidth="1"/>
  </cols>
  <sheetData>
    <row r="1" spans="2:16" ht="21" customHeight="1" thickBot="1">
      <c r="B1" s="150" t="s">
        <v>108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16" ht="18.75" customHeight="1" thickTop="1">
      <c r="B2" s="133" t="s">
        <v>0</v>
      </c>
      <c r="C2" s="142" t="s">
        <v>1</v>
      </c>
      <c r="D2" s="151" t="s">
        <v>2</v>
      </c>
      <c r="E2" s="142" t="s">
        <v>3</v>
      </c>
      <c r="F2" s="142"/>
      <c r="G2" s="142"/>
      <c r="H2" s="142"/>
      <c r="I2" s="142"/>
      <c r="J2" s="142"/>
      <c r="K2" s="142"/>
      <c r="L2" s="151" t="s">
        <v>4</v>
      </c>
      <c r="M2" s="142" t="s">
        <v>5</v>
      </c>
      <c r="N2" s="142"/>
      <c r="O2" s="154" t="s">
        <v>6</v>
      </c>
      <c r="P2" s="157" t="s">
        <v>7</v>
      </c>
    </row>
    <row r="3" spans="2:16" ht="21" customHeight="1">
      <c r="B3" s="134"/>
      <c r="C3" s="140"/>
      <c r="D3" s="152"/>
      <c r="E3" s="140" t="s">
        <v>8</v>
      </c>
      <c r="F3" s="140"/>
      <c r="G3" s="160" t="s">
        <v>9</v>
      </c>
      <c r="H3" s="140" t="s">
        <v>10</v>
      </c>
      <c r="I3" s="140"/>
      <c r="J3" s="140" t="s">
        <v>11</v>
      </c>
      <c r="K3" s="140"/>
      <c r="L3" s="152"/>
      <c r="M3" s="140"/>
      <c r="N3" s="140"/>
      <c r="O3" s="155"/>
      <c r="P3" s="158"/>
    </row>
    <row r="4" spans="2:16" ht="21" customHeight="1">
      <c r="B4" s="134"/>
      <c r="C4" s="140"/>
      <c r="D4" s="153"/>
      <c r="E4" s="74" t="s">
        <v>12</v>
      </c>
      <c r="F4" s="74" t="s">
        <v>13</v>
      </c>
      <c r="G4" s="153"/>
      <c r="H4" s="74" t="s">
        <v>14</v>
      </c>
      <c r="I4" s="74" t="s">
        <v>13</v>
      </c>
      <c r="J4" s="74" t="s">
        <v>14</v>
      </c>
      <c r="K4" s="74" t="s">
        <v>13</v>
      </c>
      <c r="L4" s="153"/>
      <c r="M4" s="74" t="s">
        <v>15</v>
      </c>
      <c r="N4" s="74" t="s">
        <v>14</v>
      </c>
      <c r="O4" s="156"/>
      <c r="P4" s="159"/>
    </row>
    <row r="5" spans="2:19" s="7" customFormat="1" ht="22.5" customHeight="1">
      <c r="B5" s="18">
        <v>1</v>
      </c>
      <c r="C5" s="11" t="s">
        <v>16</v>
      </c>
      <c r="D5" s="11" t="s">
        <v>17</v>
      </c>
      <c r="E5" s="4">
        <v>200</v>
      </c>
      <c r="F5" s="4">
        <v>2</v>
      </c>
      <c r="G5" s="4">
        <v>1364</v>
      </c>
      <c r="H5" s="4">
        <v>50</v>
      </c>
      <c r="I5" s="4">
        <v>2</v>
      </c>
      <c r="J5" s="5" t="s">
        <v>25</v>
      </c>
      <c r="K5" s="4" t="s">
        <v>25</v>
      </c>
      <c r="L5" s="4">
        <v>400</v>
      </c>
      <c r="M5" s="4">
        <v>326</v>
      </c>
      <c r="N5" s="4">
        <v>170</v>
      </c>
      <c r="O5" s="5">
        <f>M5/(L5*0.9)*100</f>
        <v>90.55555555555556</v>
      </c>
      <c r="P5" s="19">
        <v>1364</v>
      </c>
      <c r="Q5" s="3"/>
      <c r="R5" s="3"/>
      <c r="S5" s="3"/>
    </row>
    <row r="6" spans="2:19" s="7" customFormat="1" ht="22.5" customHeight="1">
      <c r="B6" s="20">
        <v>2</v>
      </c>
      <c r="C6" s="12" t="s">
        <v>18</v>
      </c>
      <c r="D6" s="12" t="s">
        <v>19</v>
      </c>
      <c r="E6" s="13">
        <v>315</v>
      </c>
      <c r="F6" s="13">
        <v>2</v>
      </c>
      <c r="G6" s="13">
        <v>1391</v>
      </c>
      <c r="H6" s="13">
        <v>50</v>
      </c>
      <c r="I6" s="13">
        <v>2</v>
      </c>
      <c r="J6" s="14" t="s">
        <v>25</v>
      </c>
      <c r="K6" s="13" t="s">
        <v>25</v>
      </c>
      <c r="L6" s="13">
        <v>630</v>
      </c>
      <c r="M6" s="15">
        <v>325</v>
      </c>
      <c r="N6" s="15">
        <v>60</v>
      </c>
      <c r="O6" s="31">
        <f>M6/(L6*0.9)*100</f>
        <v>57.31922398589065</v>
      </c>
      <c r="P6" s="21">
        <v>1376</v>
      </c>
      <c r="Q6" s="3"/>
      <c r="R6" s="3"/>
      <c r="S6" s="3"/>
    </row>
    <row r="7" spans="2:19" s="7" customFormat="1" ht="22.5" customHeight="1">
      <c r="B7" s="39">
        <v>3</v>
      </c>
      <c r="C7" s="40" t="s">
        <v>74</v>
      </c>
      <c r="D7" s="40" t="s">
        <v>19</v>
      </c>
      <c r="E7" s="42">
        <v>200</v>
      </c>
      <c r="F7" s="42">
        <v>2</v>
      </c>
      <c r="G7" s="42">
        <v>1394</v>
      </c>
      <c r="H7" s="42">
        <v>50</v>
      </c>
      <c r="I7" s="42">
        <v>1</v>
      </c>
      <c r="J7" s="41" t="s">
        <v>25</v>
      </c>
      <c r="K7" s="42" t="s">
        <v>25</v>
      </c>
      <c r="L7" s="42">
        <v>400</v>
      </c>
      <c r="M7" s="42">
        <v>132</v>
      </c>
      <c r="N7" s="42">
        <v>25</v>
      </c>
      <c r="O7" s="58">
        <f>M7/(L7*0.9)*100</f>
        <v>36.666666666666664</v>
      </c>
      <c r="P7" s="38">
        <v>1390</v>
      </c>
      <c r="Q7" s="3"/>
      <c r="R7" s="3"/>
      <c r="S7" s="3"/>
    </row>
    <row r="8" spans="2:19" s="7" customFormat="1" ht="22.5" customHeight="1">
      <c r="B8" s="117">
        <v>4</v>
      </c>
      <c r="C8" s="119" t="s">
        <v>75</v>
      </c>
      <c r="D8" s="119" t="s">
        <v>102</v>
      </c>
      <c r="E8" s="13">
        <v>200</v>
      </c>
      <c r="F8" s="13">
        <v>2</v>
      </c>
      <c r="G8" s="13">
        <v>1391</v>
      </c>
      <c r="H8" s="42" t="s">
        <v>25</v>
      </c>
      <c r="I8" s="42" t="s">
        <v>25</v>
      </c>
      <c r="J8" s="14" t="s">
        <v>25</v>
      </c>
      <c r="K8" s="13" t="s">
        <v>25</v>
      </c>
      <c r="L8" s="121">
        <v>600</v>
      </c>
      <c r="M8" s="126">
        <v>426</v>
      </c>
      <c r="N8" s="126">
        <v>49</v>
      </c>
      <c r="O8" s="128">
        <f>M8/(L8*0.9)*100</f>
        <v>78.88888888888889</v>
      </c>
      <c r="P8" s="130">
        <v>1391</v>
      </c>
      <c r="Q8" s="3"/>
      <c r="R8" s="3"/>
      <c r="S8" s="3"/>
    </row>
    <row r="9" spans="2:19" s="7" customFormat="1" ht="22.5" customHeight="1">
      <c r="B9" s="117"/>
      <c r="C9" s="119"/>
      <c r="D9" s="119"/>
      <c r="E9" s="13">
        <v>200</v>
      </c>
      <c r="F9" s="13">
        <v>1</v>
      </c>
      <c r="G9" s="13">
        <v>1392</v>
      </c>
      <c r="H9" s="42" t="s">
        <v>25</v>
      </c>
      <c r="I9" s="42" t="s">
        <v>25</v>
      </c>
      <c r="J9" s="14" t="s">
        <v>25</v>
      </c>
      <c r="K9" s="13" t="s">
        <v>25</v>
      </c>
      <c r="L9" s="121"/>
      <c r="M9" s="127"/>
      <c r="N9" s="127"/>
      <c r="O9" s="129"/>
      <c r="P9" s="131"/>
      <c r="Q9" s="3"/>
      <c r="R9" s="3"/>
      <c r="S9" s="3"/>
    </row>
    <row r="10" spans="2:19" s="7" customFormat="1" ht="22.5" customHeight="1">
      <c r="B10" s="161">
        <v>5</v>
      </c>
      <c r="C10" s="163" t="s">
        <v>104</v>
      </c>
      <c r="D10" s="163" t="s">
        <v>19</v>
      </c>
      <c r="E10" s="95">
        <v>315</v>
      </c>
      <c r="F10" s="95">
        <v>2</v>
      </c>
      <c r="G10" s="95">
        <v>1392</v>
      </c>
      <c r="H10" s="95" t="s">
        <v>25</v>
      </c>
      <c r="I10" s="95" t="s">
        <v>25</v>
      </c>
      <c r="J10" s="96" t="s">
        <v>25</v>
      </c>
      <c r="K10" s="95" t="s">
        <v>25</v>
      </c>
      <c r="L10" s="126">
        <v>945</v>
      </c>
      <c r="M10" s="126">
        <v>396</v>
      </c>
      <c r="N10" s="126">
        <v>90</v>
      </c>
      <c r="O10" s="128">
        <f>M10/(L10*0.9)*100</f>
        <v>46.56084656084656</v>
      </c>
      <c r="P10" s="130">
        <v>1392</v>
      </c>
      <c r="Q10" s="3"/>
      <c r="R10" s="3"/>
      <c r="S10" s="3"/>
    </row>
    <row r="11" spans="2:19" s="7" customFormat="1" ht="22.5" customHeight="1">
      <c r="B11" s="166"/>
      <c r="C11" s="165"/>
      <c r="D11" s="164"/>
      <c r="E11" s="94">
        <v>315</v>
      </c>
      <c r="F11" s="94">
        <v>1</v>
      </c>
      <c r="G11" s="94">
        <v>1394</v>
      </c>
      <c r="H11" s="95" t="s">
        <v>25</v>
      </c>
      <c r="I11" s="95" t="s">
        <v>25</v>
      </c>
      <c r="J11" s="96" t="s">
        <v>25</v>
      </c>
      <c r="K11" s="95" t="s">
        <v>25</v>
      </c>
      <c r="L11" s="127"/>
      <c r="M11" s="127"/>
      <c r="N11" s="127"/>
      <c r="O11" s="129"/>
      <c r="P11" s="131"/>
      <c r="Q11" s="3"/>
      <c r="R11" s="3"/>
      <c r="S11" s="3"/>
    </row>
    <row r="12" spans="2:19" s="7" customFormat="1" ht="22.5" customHeight="1">
      <c r="B12" s="166"/>
      <c r="C12" s="165"/>
      <c r="D12" s="119" t="s">
        <v>102</v>
      </c>
      <c r="E12" s="95">
        <v>200</v>
      </c>
      <c r="F12" s="95">
        <v>2</v>
      </c>
      <c r="G12" s="95">
        <v>1393</v>
      </c>
      <c r="H12" s="102" t="s">
        <v>25</v>
      </c>
      <c r="I12" s="102" t="s">
        <v>25</v>
      </c>
      <c r="J12" s="101" t="s">
        <v>25</v>
      </c>
      <c r="K12" s="102" t="s">
        <v>25</v>
      </c>
      <c r="L12" s="94">
        <v>400</v>
      </c>
      <c r="M12" s="126">
        <v>368</v>
      </c>
      <c r="N12" s="126">
        <v>82</v>
      </c>
      <c r="O12" s="128">
        <f>M12/((L12+L13)*0.9)*100</f>
        <v>68.14814814814815</v>
      </c>
      <c r="P12" s="132">
        <v>1393</v>
      </c>
      <c r="Q12" s="3"/>
      <c r="R12" s="3"/>
      <c r="S12" s="3"/>
    </row>
    <row r="13" spans="2:19" s="7" customFormat="1" ht="22.5" customHeight="1">
      <c r="B13" s="162"/>
      <c r="C13" s="164"/>
      <c r="D13" s="119"/>
      <c r="E13" s="95">
        <v>200</v>
      </c>
      <c r="F13" s="95">
        <v>1</v>
      </c>
      <c r="G13" s="95">
        <v>1394</v>
      </c>
      <c r="H13" s="102" t="s">
        <v>25</v>
      </c>
      <c r="I13" s="102" t="s">
        <v>25</v>
      </c>
      <c r="J13" s="101" t="s">
        <v>25</v>
      </c>
      <c r="K13" s="102" t="s">
        <v>25</v>
      </c>
      <c r="L13" s="94">
        <v>200</v>
      </c>
      <c r="M13" s="127"/>
      <c r="N13" s="127"/>
      <c r="O13" s="129"/>
      <c r="P13" s="131"/>
      <c r="Q13" s="3"/>
      <c r="R13" s="3"/>
      <c r="S13" s="3"/>
    </row>
    <row r="14" spans="2:19" s="7" customFormat="1" ht="22.5" customHeight="1">
      <c r="B14" s="39">
        <v>6</v>
      </c>
      <c r="C14" s="52" t="s">
        <v>76</v>
      </c>
      <c r="D14" s="40" t="s">
        <v>73</v>
      </c>
      <c r="E14" s="42">
        <v>110</v>
      </c>
      <c r="F14" s="42">
        <v>1</v>
      </c>
      <c r="G14" s="42">
        <v>1393</v>
      </c>
      <c r="H14" s="102" t="s">
        <v>25</v>
      </c>
      <c r="I14" s="102" t="s">
        <v>25</v>
      </c>
      <c r="J14" s="101" t="s">
        <v>25</v>
      </c>
      <c r="K14" s="102" t="s">
        <v>25</v>
      </c>
      <c r="L14" s="42">
        <v>110</v>
      </c>
      <c r="M14" s="42">
        <v>8.3</v>
      </c>
      <c r="N14" s="42">
        <v>3.3</v>
      </c>
      <c r="O14" s="89">
        <f>M14/(L14*0.9)*100</f>
        <v>8.383838383838386</v>
      </c>
      <c r="P14" s="38">
        <v>1393</v>
      </c>
      <c r="Q14" s="3"/>
      <c r="R14" s="3"/>
      <c r="S14" s="3"/>
    </row>
    <row r="15" spans="2:19" s="7" customFormat="1" ht="22.5" customHeight="1">
      <c r="B15" s="161">
        <v>7</v>
      </c>
      <c r="C15" s="163" t="s">
        <v>103</v>
      </c>
      <c r="D15" s="163" t="s">
        <v>102</v>
      </c>
      <c r="E15" s="107">
        <v>200</v>
      </c>
      <c r="F15" s="107">
        <v>2</v>
      </c>
      <c r="G15" s="107">
        <v>1394</v>
      </c>
      <c r="H15" s="109" t="s">
        <v>25</v>
      </c>
      <c r="I15" s="109" t="s">
        <v>25</v>
      </c>
      <c r="J15" s="110" t="s">
        <v>25</v>
      </c>
      <c r="K15" s="109" t="s">
        <v>25</v>
      </c>
      <c r="L15" s="126">
        <v>600</v>
      </c>
      <c r="M15" s="126">
        <v>321</v>
      </c>
      <c r="N15" s="126">
        <v>49</v>
      </c>
      <c r="O15" s="128">
        <f>M15/(L15*0.9)*100</f>
        <v>59.44444444444444</v>
      </c>
      <c r="P15" s="130">
        <v>1394</v>
      </c>
      <c r="Q15" s="3"/>
      <c r="R15" s="3"/>
      <c r="S15" s="3"/>
    </row>
    <row r="16" spans="2:19" s="7" customFormat="1" ht="22.5" customHeight="1">
      <c r="B16" s="162"/>
      <c r="C16" s="164"/>
      <c r="D16" s="164"/>
      <c r="E16" s="93">
        <v>200</v>
      </c>
      <c r="F16" s="93">
        <v>1</v>
      </c>
      <c r="G16" s="93">
        <v>1396</v>
      </c>
      <c r="H16" s="102" t="s">
        <v>25</v>
      </c>
      <c r="I16" s="102" t="s">
        <v>25</v>
      </c>
      <c r="J16" s="101" t="s">
        <v>25</v>
      </c>
      <c r="K16" s="102" t="s">
        <v>25</v>
      </c>
      <c r="L16" s="127"/>
      <c r="M16" s="127"/>
      <c r="N16" s="127"/>
      <c r="O16" s="129"/>
      <c r="P16" s="131"/>
      <c r="Q16" s="3"/>
      <c r="R16" s="3"/>
      <c r="S16" s="3"/>
    </row>
    <row r="17" spans="2:19" s="10" customFormat="1" ht="27.75" customHeight="1" thickBot="1">
      <c r="B17" s="148" t="s">
        <v>24</v>
      </c>
      <c r="C17" s="149"/>
      <c r="D17" s="75" t="s">
        <v>25</v>
      </c>
      <c r="E17" s="75" t="s">
        <v>25</v>
      </c>
      <c r="F17" s="76">
        <f>SUM(F5:F16)</f>
        <v>19</v>
      </c>
      <c r="G17" s="75" t="s">
        <v>25</v>
      </c>
      <c r="H17" s="76">
        <f>SUM(H5:H14)</f>
        <v>150</v>
      </c>
      <c r="I17" s="76">
        <f>SUM(I5:I14)</f>
        <v>5</v>
      </c>
      <c r="J17" s="77">
        <f>SUMPRODUCT(J5:J10,K5:K10)</f>
        <v>0</v>
      </c>
      <c r="K17" s="76">
        <f>SUM(K5:K10)</f>
        <v>0</v>
      </c>
      <c r="L17" s="76">
        <f>SUM(L5:L16)</f>
        <v>4285</v>
      </c>
      <c r="M17" s="77" t="s">
        <v>25</v>
      </c>
      <c r="N17" s="77" t="s">
        <v>25</v>
      </c>
      <c r="O17" s="75" t="s">
        <v>25</v>
      </c>
      <c r="P17" s="78" t="s">
        <v>25</v>
      </c>
      <c r="Q17" s="9"/>
      <c r="R17" s="9"/>
      <c r="S17" s="9"/>
    </row>
    <row r="18" spans="2:16" ht="33" customHeight="1" thickBot="1" thickTop="1">
      <c r="B18" s="150" t="s">
        <v>109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2:16" ht="18.75" customHeight="1" thickTop="1">
      <c r="B19" s="133" t="s">
        <v>0</v>
      </c>
      <c r="C19" s="142" t="s">
        <v>1</v>
      </c>
      <c r="D19" s="151" t="s">
        <v>2</v>
      </c>
      <c r="E19" s="142" t="s">
        <v>3</v>
      </c>
      <c r="F19" s="142"/>
      <c r="G19" s="142"/>
      <c r="H19" s="142"/>
      <c r="I19" s="142"/>
      <c r="J19" s="142"/>
      <c r="K19" s="142"/>
      <c r="L19" s="151" t="s">
        <v>4</v>
      </c>
      <c r="M19" s="142" t="s">
        <v>5</v>
      </c>
      <c r="N19" s="142"/>
      <c r="O19" s="154" t="s">
        <v>6</v>
      </c>
      <c r="P19" s="157" t="s">
        <v>7</v>
      </c>
    </row>
    <row r="20" spans="2:16" ht="21" customHeight="1">
      <c r="B20" s="134"/>
      <c r="C20" s="140"/>
      <c r="D20" s="152"/>
      <c r="E20" s="140" t="s">
        <v>8</v>
      </c>
      <c r="F20" s="140"/>
      <c r="G20" s="160" t="s">
        <v>9</v>
      </c>
      <c r="H20" s="140" t="s">
        <v>10</v>
      </c>
      <c r="I20" s="140"/>
      <c r="J20" s="140" t="s">
        <v>11</v>
      </c>
      <c r="K20" s="140"/>
      <c r="L20" s="152"/>
      <c r="M20" s="140"/>
      <c r="N20" s="140"/>
      <c r="O20" s="155"/>
      <c r="P20" s="158"/>
    </row>
    <row r="21" spans="2:16" ht="21" customHeight="1">
      <c r="B21" s="134"/>
      <c r="C21" s="140"/>
      <c r="D21" s="153"/>
      <c r="E21" s="74" t="s">
        <v>12</v>
      </c>
      <c r="F21" s="74" t="s">
        <v>13</v>
      </c>
      <c r="G21" s="153"/>
      <c r="H21" s="74" t="s">
        <v>14</v>
      </c>
      <c r="I21" s="74" t="s">
        <v>13</v>
      </c>
      <c r="J21" s="74" t="s">
        <v>14</v>
      </c>
      <c r="K21" s="74" t="s">
        <v>13</v>
      </c>
      <c r="L21" s="153"/>
      <c r="M21" s="74" t="s">
        <v>15</v>
      </c>
      <c r="N21" s="74" t="s">
        <v>14</v>
      </c>
      <c r="O21" s="156"/>
      <c r="P21" s="159"/>
    </row>
    <row r="22" spans="2:18" ht="18">
      <c r="B22" s="117">
        <v>1</v>
      </c>
      <c r="C22" s="119" t="s">
        <v>18</v>
      </c>
      <c r="D22" s="12" t="s">
        <v>20</v>
      </c>
      <c r="E22" s="13">
        <v>80</v>
      </c>
      <c r="F22" s="13">
        <v>1</v>
      </c>
      <c r="G22" s="13">
        <v>1377</v>
      </c>
      <c r="H22" s="49" t="s">
        <v>25</v>
      </c>
      <c r="I22" s="49" t="s">
        <v>25</v>
      </c>
      <c r="J22" s="49" t="s">
        <v>25</v>
      </c>
      <c r="K22" s="49" t="s">
        <v>25</v>
      </c>
      <c r="L22" s="121">
        <v>457</v>
      </c>
      <c r="M22" s="29">
        <v>81</v>
      </c>
      <c r="N22" s="29">
        <v>14</v>
      </c>
      <c r="O22" s="128">
        <f>(M22+M23+M24)/(L22*0.9)*100</f>
        <v>62.97106734743496</v>
      </c>
      <c r="P22" s="115">
        <v>1376</v>
      </c>
      <c r="R22" s="64"/>
    </row>
    <row r="23" spans="2:16" ht="18">
      <c r="B23" s="117"/>
      <c r="C23" s="119"/>
      <c r="D23" s="12" t="s">
        <v>20</v>
      </c>
      <c r="E23" s="13">
        <v>125</v>
      </c>
      <c r="F23" s="13">
        <v>1</v>
      </c>
      <c r="G23" s="13">
        <v>1385</v>
      </c>
      <c r="H23" s="49" t="s">
        <v>25</v>
      </c>
      <c r="I23" s="49" t="s">
        <v>25</v>
      </c>
      <c r="J23" s="49" t="s">
        <v>25</v>
      </c>
      <c r="K23" s="49" t="s">
        <v>25</v>
      </c>
      <c r="L23" s="121"/>
      <c r="M23" s="12">
        <v>69</v>
      </c>
      <c r="N23" s="12">
        <v>18</v>
      </c>
      <c r="O23" s="167" t="e">
        <f aca="true" t="shared" si="0" ref="O23:O33">M23/(L23*0.9)*100</f>
        <v>#DIV/0!</v>
      </c>
      <c r="P23" s="115"/>
    </row>
    <row r="24" spans="2:16" ht="18">
      <c r="B24" s="117"/>
      <c r="C24" s="119"/>
      <c r="D24" s="12" t="s">
        <v>21</v>
      </c>
      <c r="E24" s="13">
        <v>63</v>
      </c>
      <c r="F24" s="13">
        <v>4</v>
      </c>
      <c r="G24" s="13" t="s">
        <v>94</v>
      </c>
      <c r="H24" s="49" t="s">
        <v>25</v>
      </c>
      <c r="I24" s="49" t="s">
        <v>25</v>
      </c>
      <c r="J24" s="49" t="s">
        <v>25</v>
      </c>
      <c r="K24" s="49" t="s">
        <v>25</v>
      </c>
      <c r="L24" s="121"/>
      <c r="M24" s="12">
        <v>109</v>
      </c>
      <c r="N24" s="12">
        <v>45</v>
      </c>
      <c r="O24" s="129" t="e">
        <f t="shared" si="0"/>
        <v>#DIV/0!</v>
      </c>
      <c r="P24" s="115"/>
    </row>
    <row r="25" spans="2:16" ht="18">
      <c r="B25" s="20">
        <v>2</v>
      </c>
      <c r="C25" s="12" t="s">
        <v>26</v>
      </c>
      <c r="D25" s="12" t="s">
        <v>27</v>
      </c>
      <c r="E25" s="13">
        <v>125</v>
      </c>
      <c r="F25" s="13">
        <v>2</v>
      </c>
      <c r="G25" s="13">
        <v>1377</v>
      </c>
      <c r="H25" s="49" t="s">
        <v>25</v>
      </c>
      <c r="I25" s="49" t="s">
        <v>25</v>
      </c>
      <c r="J25" s="49" t="s">
        <v>25</v>
      </c>
      <c r="K25" s="49" t="s">
        <v>25</v>
      </c>
      <c r="L25" s="13">
        <v>250</v>
      </c>
      <c r="M25" s="14">
        <v>69</v>
      </c>
      <c r="N25" s="14">
        <v>33.8</v>
      </c>
      <c r="O25" s="14">
        <f>M25/(L25*0.9)*100</f>
        <v>30.666666666666664</v>
      </c>
      <c r="P25" s="21">
        <v>1377</v>
      </c>
    </row>
    <row r="26" spans="2:16" ht="18">
      <c r="B26" s="117">
        <v>3</v>
      </c>
      <c r="C26" s="119" t="s">
        <v>28</v>
      </c>
      <c r="D26" s="163" t="s">
        <v>29</v>
      </c>
      <c r="E26" s="13">
        <v>125</v>
      </c>
      <c r="F26" s="13">
        <v>1</v>
      </c>
      <c r="G26" s="13">
        <v>1386</v>
      </c>
      <c r="H26" s="49" t="s">
        <v>25</v>
      </c>
      <c r="I26" s="49" t="s">
        <v>25</v>
      </c>
      <c r="J26" s="49" t="s">
        <v>25</v>
      </c>
      <c r="K26" s="49" t="s">
        <v>25</v>
      </c>
      <c r="L26" s="121">
        <v>250</v>
      </c>
      <c r="M26" s="126">
        <v>214</v>
      </c>
      <c r="N26" s="126">
        <v>60</v>
      </c>
      <c r="O26" s="128">
        <f>M26/(L26*0.9)*100</f>
        <v>95.11111111111111</v>
      </c>
      <c r="P26" s="115">
        <v>1381</v>
      </c>
    </row>
    <row r="27" spans="2:16" ht="18">
      <c r="B27" s="117"/>
      <c r="C27" s="119"/>
      <c r="D27" s="164"/>
      <c r="E27" s="13">
        <v>125</v>
      </c>
      <c r="F27" s="13">
        <v>1</v>
      </c>
      <c r="G27" s="13">
        <v>1391</v>
      </c>
      <c r="H27" s="49" t="s">
        <v>25</v>
      </c>
      <c r="I27" s="49" t="s">
        <v>25</v>
      </c>
      <c r="J27" s="49" t="s">
        <v>25</v>
      </c>
      <c r="K27" s="49" t="s">
        <v>25</v>
      </c>
      <c r="L27" s="121"/>
      <c r="M27" s="127"/>
      <c r="N27" s="127"/>
      <c r="O27" s="129" t="e">
        <f t="shared" si="0"/>
        <v>#DIV/0!</v>
      </c>
      <c r="P27" s="115"/>
    </row>
    <row r="28" spans="2:16" ht="18">
      <c r="B28" s="117">
        <v>4</v>
      </c>
      <c r="C28" s="119" t="s">
        <v>30</v>
      </c>
      <c r="D28" s="163" t="s">
        <v>20</v>
      </c>
      <c r="E28" s="13">
        <v>160</v>
      </c>
      <c r="F28" s="13">
        <v>1</v>
      </c>
      <c r="G28" s="13">
        <v>1389</v>
      </c>
      <c r="H28" s="49" t="s">
        <v>25</v>
      </c>
      <c r="I28" s="49" t="s">
        <v>25</v>
      </c>
      <c r="J28" s="49" t="s">
        <v>25</v>
      </c>
      <c r="K28" s="49" t="s">
        <v>25</v>
      </c>
      <c r="L28" s="121">
        <v>320</v>
      </c>
      <c r="M28" s="126">
        <v>194</v>
      </c>
      <c r="N28" s="126">
        <v>16</v>
      </c>
      <c r="O28" s="128">
        <f>M28/(L28*0.9)*100</f>
        <v>67.36111111111111</v>
      </c>
      <c r="P28" s="115">
        <v>1384</v>
      </c>
    </row>
    <row r="29" spans="2:16" ht="18">
      <c r="B29" s="117"/>
      <c r="C29" s="119"/>
      <c r="D29" s="164"/>
      <c r="E29" s="13">
        <v>160</v>
      </c>
      <c r="F29" s="13">
        <v>1</v>
      </c>
      <c r="G29" s="13">
        <v>1390</v>
      </c>
      <c r="H29" s="49" t="s">
        <v>25</v>
      </c>
      <c r="I29" s="49" t="s">
        <v>25</v>
      </c>
      <c r="J29" s="49" t="s">
        <v>25</v>
      </c>
      <c r="K29" s="49" t="s">
        <v>25</v>
      </c>
      <c r="L29" s="121"/>
      <c r="M29" s="127"/>
      <c r="N29" s="127"/>
      <c r="O29" s="129" t="e">
        <f t="shared" si="0"/>
        <v>#DIV/0!</v>
      </c>
      <c r="P29" s="115"/>
    </row>
    <row r="30" spans="2:16" ht="18">
      <c r="B30" s="117">
        <v>5</v>
      </c>
      <c r="C30" s="119" t="s">
        <v>31</v>
      </c>
      <c r="D30" s="12" t="s">
        <v>32</v>
      </c>
      <c r="E30" s="13">
        <v>80</v>
      </c>
      <c r="F30" s="13">
        <v>1</v>
      </c>
      <c r="G30" s="13">
        <v>1386</v>
      </c>
      <c r="H30" s="49" t="s">
        <v>25</v>
      </c>
      <c r="I30" s="49" t="s">
        <v>25</v>
      </c>
      <c r="J30" s="49" t="s">
        <v>25</v>
      </c>
      <c r="K30" s="49" t="s">
        <v>25</v>
      </c>
      <c r="L30" s="121">
        <v>149</v>
      </c>
      <c r="M30" s="126">
        <v>55.9</v>
      </c>
      <c r="N30" s="126">
        <v>19.7</v>
      </c>
      <c r="O30" s="128">
        <f>(M30+M31)/(L30*0.9)*100</f>
        <v>41.68530947054437</v>
      </c>
      <c r="P30" s="115">
        <v>1384</v>
      </c>
    </row>
    <row r="31" spans="2:16" ht="18">
      <c r="B31" s="117"/>
      <c r="C31" s="119"/>
      <c r="D31" s="12" t="s">
        <v>27</v>
      </c>
      <c r="E31" s="14">
        <v>34.5</v>
      </c>
      <c r="F31" s="13">
        <v>2</v>
      </c>
      <c r="G31" s="13">
        <v>1384</v>
      </c>
      <c r="H31" s="49" t="s">
        <v>25</v>
      </c>
      <c r="I31" s="49" t="s">
        <v>25</v>
      </c>
      <c r="J31" s="49" t="s">
        <v>25</v>
      </c>
      <c r="K31" s="49" t="s">
        <v>25</v>
      </c>
      <c r="L31" s="121"/>
      <c r="M31" s="127"/>
      <c r="N31" s="127"/>
      <c r="O31" s="129" t="e">
        <f t="shared" si="0"/>
        <v>#DIV/0!</v>
      </c>
      <c r="P31" s="115"/>
    </row>
    <row r="32" spans="2:16" ht="18">
      <c r="B32" s="117">
        <v>6</v>
      </c>
      <c r="C32" s="119" t="s">
        <v>79</v>
      </c>
      <c r="D32" s="12" t="s">
        <v>21</v>
      </c>
      <c r="E32" s="13">
        <v>150</v>
      </c>
      <c r="F32" s="13">
        <v>1</v>
      </c>
      <c r="G32" s="13">
        <v>1390</v>
      </c>
      <c r="H32" s="49" t="s">
        <v>25</v>
      </c>
      <c r="I32" s="49" t="s">
        <v>25</v>
      </c>
      <c r="J32" s="49" t="s">
        <v>25</v>
      </c>
      <c r="K32" s="49" t="s">
        <v>25</v>
      </c>
      <c r="L32" s="121">
        <v>230</v>
      </c>
      <c r="M32" s="126">
        <v>124.6</v>
      </c>
      <c r="N32" s="128">
        <v>10.7</v>
      </c>
      <c r="O32" s="128">
        <f>M32/(L32*0.9)*100</f>
        <v>60.19323671497584</v>
      </c>
      <c r="P32" s="115">
        <v>1390</v>
      </c>
    </row>
    <row r="33" spans="2:16" ht="18">
      <c r="B33" s="117"/>
      <c r="C33" s="119"/>
      <c r="D33" s="12" t="s">
        <v>33</v>
      </c>
      <c r="E33" s="13">
        <v>40</v>
      </c>
      <c r="F33" s="13">
        <v>2</v>
      </c>
      <c r="G33" s="13">
        <v>1390</v>
      </c>
      <c r="H33" s="49" t="s">
        <v>25</v>
      </c>
      <c r="I33" s="49" t="s">
        <v>25</v>
      </c>
      <c r="J33" s="49" t="s">
        <v>25</v>
      </c>
      <c r="K33" s="49" t="s">
        <v>25</v>
      </c>
      <c r="L33" s="121"/>
      <c r="M33" s="127"/>
      <c r="N33" s="129"/>
      <c r="O33" s="129" t="e">
        <f t="shared" si="0"/>
        <v>#DIV/0!</v>
      </c>
      <c r="P33" s="115"/>
    </row>
    <row r="34" spans="2:16" ht="18">
      <c r="B34" s="20">
        <v>7</v>
      </c>
      <c r="C34" s="12" t="s">
        <v>34</v>
      </c>
      <c r="D34" s="12" t="s">
        <v>29</v>
      </c>
      <c r="E34" s="13">
        <v>125</v>
      </c>
      <c r="F34" s="13">
        <v>2</v>
      </c>
      <c r="G34" s="13">
        <v>1392</v>
      </c>
      <c r="H34" s="49" t="s">
        <v>25</v>
      </c>
      <c r="I34" s="49" t="s">
        <v>25</v>
      </c>
      <c r="J34" s="49" t="s">
        <v>25</v>
      </c>
      <c r="K34" s="49" t="s">
        <v>25</v>
      </c>
      <c r="L34" s="13">
        <v>250</v>
      </c>
      <c r="M34" s="60">
        <v>134</v>
      </c>
      <c r="N34" s="60">
        <v>44</v>
      </c>
      <c r="O34" s="30">
        <f>M34/(L34*0.9)*100</f>
        <v>59.55555555555555</v>
      </c>
      <c r="P34" s="21">
        <v>1392</v>
      </c>
    </row>
    <row r="35" spans="2:16" ht="18">
      <c r="B35" s="161">
        <v>8</v>
      </c>
      <c r="C35" s="163" t="s">
        <v>66</v>
      </c>
      <c r="D35" s="163" t="s">
        <v>70</v>
      </c>
      <c r="E35" s="13">
        <v>135</v>
      </c>
      <c r="F35" s="13">
        <v>2</v>
      </c>
      <c r="G35" s="13">
        <v>1378</v>
      </c>
      <c r="H35" s="49" t="s">
        <v>25</v>
      </c>
      <c r="I35" s="49" t="s">
        <v>25</v>
      </c>
      <c r="J35" s="49" t="s">
        <v>25</v>
      </c>
      <c r="K35" s="49" t="s">
        <v>25</v>
      </c>
      <c r="L35" s="13">
        <v>270</v>
      </c>
      <c r="M35" s="126">
        <v>876</v>
      </c>
      <c r="N35" s="126">
        <v>98</v>
      </c>
      <c r="O35" s="128">
        <f>M35/((L35+L36)*0.9)*100</f>
        <v>90.96573208722741</v>
      </c>
      <c r="P35" s="21">
        <v>1378</v>
      </c>
    </row>
    <row r="36" spans="2:16" ht="18">
      <c r="B36" s="162"/>
      <c r="C36" s="164"/>
      <c r="D36" s="164"/>
      <c r="E36" s="13">
        <v>200</v>
      </c>
      <c r="F36" s="13">
        <v>4</v>
      </c>
      <c r="G36" s="13" t="s">
        <v>71</v>
      </c>
      <c r="H36" s="49" t="s">
        <v>25</v>
      </c>
      <c r="I36" s="49" t="s">
        <v>25</v>
      </c>
      <c r="J36" s="49" t="s">
        <v>25</v>
      </c>
      <c r="K36" s="49" t="s">
        <v>25</v>
      </c>
      <c r="L36" s="13">
        <v>800</v>
      </c>
      <c r="M36" s="127"/>
      <c r="N36" s="127"/>
      <c r="O36" s="129">
        <f>M36/(L36*0.9)*100</f>
        <v>0</v>
      </c>
      <c r="P36" s="21">
        <v>1385</v>
      </c>
    </row>
    <row r="37" spans="2:16" ht="18">
      <c r="B37" s="55">
        <v>9</v>
      </c>
      <c r="C37" s="56" t="s">
        <v>92</v>
      </c>
      <c r="D37" s="56" t="s">
        <v>93</v>
      </c>
      <c r="E37" s="54">
        <v>40</v>
      </c>
      <c r="F37" s="54">
        <v>2</v>
      </c>
      <c r="G37" s="54">
        <v>1394</v>
      </c>
      <c r="H37" s="58" t="s">
        <v>25</v>
      </c>
      <c r="I37" s="58" t="s">
        <v>25</v>
      </c>
      <c r="J37" s="58" t="s">
        <v>25</v>
      </c>
      <c r="K37" s="58" t="s">
        <v>25</v>
      </c>
      <c r="L37" s="54">
        <v>80</v>
      </c>
      <c r="M37" s="58">
        <v>8.3</v>
      </c>
      <c r="N37" s="58">
        <v>3.3</v>
      </c>
      <c r="O37" s="58">
        <f>M37/(L37*0.9)*100</f>
        <v>11.527777777777779</v>
      </c>
      <c r="P37" s="57">
        <v>1394</v>
      </c>
    </row>
    <row r="38" spans="2:16" ht="18">
      <c r="B38" s="55">
        <v>10</v>
      </c>
      <c r="C38" s="56" t="s">
        <v>106</v>
      </c>
      <c r="D38" s="56" t="s">
        <v>21</v>
      </c>
      <c r="E38" s="54">
        <v>204</v>
      </c>
      <c r="F38" s="54">
        <v>2</v>
      </c>
      <c r="G38" s="54">
        <v>1394</v>
      </c>
      <c r="H38" s="58" t="s">
        <v>25</v>
      </c>
      <c r="I38" s="58" t="s">
        <v>25</v>
      </c>
      <c r="J38" s="58" t="s">
        <v>25</v>
      </c>
      <c r="K38" s="58" t="s">
        <v>25</v>
      </c>
      <c r="L38" s="54">
        <v>408</v>
      </c>
      <c r="M38" s="58">
        <v>139.5</v>
      </c>
      <c r="N38" s="58">
        <v>80</v>
      </c>
      <c r="O38" s="58">
        <f>M38/(L38*0.9)*100</f>
        <v>37.990196078431374</v>
      </c>
      <c r="P38" s="57">
        <v>1394</v>
      </c>
    </row>
    <row r="39" spans="2:16" ht="18">
      <c r="B39" s="92">
        <v>11</v>
      </c>
      <c r="C39" s="100" t="s">
        <v>105</v>
      </c>
      <c r="D39" s="66" t="s">
        <v>29</v>
      </c>
      <c r="E39" s="67">
        <v>125</v>
      </c>
      <c r="F39" s="67">
        <v>1</v>
      </c>
      <c r="G39" s="67">
        <v>1395</v>
      </c>
      <c r="H39" s="68" t="s">
        <v>25</v>
      </c>
      <c r="I39" s="68" t="s">
        <v>25</v>
      </c>
      <c r="J39" s="68" t="s">
        <v>25</v>
      </c>
      <c r="K39" s="68" t="s">
        <v>25</v>
      </c>
      <c r="L39" s="67">
        <v>125</v>
      </c>
      <c r="M39" s="68">
        <v>66</v>
      </c>
      <c r="N39" s="68">
        <v>23</v>
      </c>
      <c r="O39" s="110">
        <f>M39/(L39*0.9)*100</f>
        <v>58.666666666666664</v>
      </c>
      <c r="P39" s="65">
        <v>1395</v>
      </c>
    </row>
    <row r="40" spans="2:19" s="17" customFormat="1" ht="21" thickBot="1">
      <c r="B40" s="148" t="s">
        <v>24</v>
      </c>
      <c r="C40" s="149"/>
      <c r="D40" s="75" t="s">
        <v>25</v>
      </c>
      <c r="E40" s="75" t="s">
        <v>25</v>
      </c>
      <c r="F40" s="76">
        <f>SUM(F22:F39)</f>
        <v>31</v>
      </c>
      <c r="G40" s="79" t="s">
        <v>25</v>
      </c>
      <c r="H40" s="76">
        <f>SUMPRODUCT(H22:H34,I22:I34)</f>
        <v>0</v>
      </c>
      <c r="I40" s="76">
        <f>SUM(I22:I34)</f>
        <v>0</v>
      </c>
      <c r="J40" s="76">
        <f>SUMPRODUCT(J22:J34,K22:K34)</f>
        <v>0</v>
      </c>
      <c r="K40" s="76">
        <f>SUM(K22:K34)</f>
        <v>0</v>
      </c>
      <c r="L40" s="76">
        <f>SUM(L22:L39)</f>
        <v>3589</v>
      </c>
      <c r="M40" s="76" t="s">
        <v>25</v>
      </c>
      <c r="N40" s="76" t="s">
        <v>25</v>
      </c>
      <c r="O40" s="75" t="s">
        <v>25</v>
      </c>
      <c r="P40" s="78" t="s">
        <v>25</v>
      </c>
      <c r="Q40" s="16"/>
      <c r="R40" s="16"/>
      <c r="S40" s="16"/>
    </row>
    <row r="41" spans="2:16" ht="37.5" customHeight="1" thickBot="1" thickTop="1">
      <c r="B41" s="150" t="s">
        <v>110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pans="2:16" ht="18.75" customHeight="1" thickTop="1">
      <c r="B42" s="133" t="s">
        <v>0</v>
      </c>
      <c r="C42" s="142" t="s">
        <v>1</v>
      </c>
      <c r="D42" s="151" t="s">
        <v>2</v>
      </c>
      <c r="E42" s="142" t="s">
        <v>3</v>
      </c>
      <c r="F42" s="142"/>
      <c r="G42" s="142"/>
      <c r="H42" s="142"/>
      <c r="I42" s="142"/>
      <c r="J42" s="142"/>
      <c r="K42" s="142"/>
      <c r="L42" s="151" t="s">
        <v>4</v>
      </c>
      <c r="M42" s="142" t="s">
        <v>5</v>
      </c>
      <c r="N42" s="142"/>
      <c r="O42" s="154" t="s">
        <v>6</v>
      </c>
      <c r="P42" s="157" t="s">
        <v>7</v>
      </c>
    </row>
    <row r="43" spans="2:16" ht="21" customHeight="1">
      <c r="B43" s="134"/>
      <c r="C43" s="140"/>
      <c r="D43" s="152"/>
      <c r="E43" s="140" t="s">
        <v>8</v>
      </c>
      <c r="F43" s="140"/>
      <c r="G43" s="160" t="s">
        <v>9</v>
      </c>
      <c r="H43" s="140" t="s">
        <v>10</v>
      </c>
      <c r="I43" s="140"/>
      <c r="J43" s="140" t="s">
        <v>11</v>
      </c>
      <c r="K43" s="140"/>
      <c r="L43" s="152"/>
      <c r="M43" s="140"/>
      <c r="N43" s="140"/>
      <c r="O43" s="155"/>
      <c r="P43" s="158"/>
    </row>
    <row r="44" spans="2:16" ht="21" customHeight="1">
      <c r="B44" s="134"/>
      <c r="C44" s="140"/>
      <c r="D44" s="153"/>
      <c r="E44" s="74" t="s">
        <v>12</v>
      </c>
      <c r="F44" s="74" t="s">
        <v>13</v>
      </c>
      <c r="G44" s="153"/>
      <c r="H44" s="74" t="s">
        <v>14</v>
      </c>
      <c r="I44" s="74" t="s">
        <v>13</v>
      </c>
      <c r="J44" s="74" t="s">
        <v>14</v>
      </c>
      <c r="K44" s="74" t="s">
        <v>13</v>
      </c>
      <c r="L44" s="153"/>
      <c r="M44" s="74" t="s">
        <v>15</v>
      </c>
      <c r="N44" s="74" t="s">
        <v>14</v>
      </c>
      <c r="O44" s="156"/>
      <c r="P44" s="159"/>
    </row>
    <row r="45" spans="2:19" s="8" customFormat="1" ht="33" customHeight="1">
      <c r="B45" s="87">
        <v>1</v>
      </c>
      <c r="C45" s="88" t="s">
        <v>101</v>
      </c>
      <c r="D45" s="12" t="s">
        <v>35</v>
      </c>
      <c r="E45" s="13">
        <v>50</v>
      </c>
      <c r="F45" s="13">
        <v>1</v>
      </c>
      <c r="G45" s="13">
        <v>1392</v>
      </c>
      <c r="H45" s="14" t="s">
        <v>25</v>
      </c>
      <c r="I45" s="13" t="s">
        <v>25</v>
      </c>
      <c r="J45" s="14" t="s">
        <v>25</v>
      </c>
      <c r="K45" s="13" t="s">
        <v>25</v>
      </c>
      <c r="L45" s="90">
        <v>50</v>
      </c>
      <c r="M45" s="12">
        <v>29</v>
      </c>
      <c r="N45" s="12">
        <v>7</v>
      </c>
      <c r="O45" s="91">
        <f>M45/(L45*0.9)*100</f>
        <v>64.44444444444444</v>
      </c>
      <c r="P45" s="86">
        <v>1351</v>
      </c>
      <c r="Q45" s="6"/>
      <c r="R45" s="6"/>
      <c r="S45" s="6"/>
    </row>
    <row r="46" spans="2:19" s="8" customFormat="1" ht="33" customHeight="1">
      <c r="B46" s="117">
        <v>2</v>
      </c>
      <c r="C46" s="119" t="s">
        <v>36</v>
      </c>
      <c r="D46" s="12" t="s">
        <v>37</v>
      </c>
      <c r="E46" s="13">
        <v>30</v>
      </c>
      <c r="F46" s="13">
        <v>1</v>
      </c>
      <c r="G46" s="13">
        <v>1352</v>
      </c>
      <c r="H46" s="14" t="s">
        <v>25</v>
      </c>
      <c r="I46" s="13" t="s">
        <v>25</v>
      </c>
      <c r="J46" s="123">
        <v>9.6</v>
      </c>
      <c r="K46" s="121">
        <v>4</v>
      </c>
      <c r="L46" s="121">
        <v>60</v>
      </c>
      <c r="M46" s="126">
        <v>24.7</v>
      </c>
      <c r="N46" s="128">
        <v>4.2</v>
      </c>
      <c r="O46" s="128">
        <f>M46/(L46*0.9)*100</f>
        <v>45.74074074074074</v>
      </c>
      <c r="P46" s="115">
        <v>1352</v>
      </c>
      <c r="Q46" s="6"/>
      <c r="R46" s="6"/>
      <c r="S46" s="6"/>
    </row>
    <row r="47" spans="2:19" s="8" customFormat="1" ht="33" customHeight="1">
      <c r="B47" s="117"/>
      <c r="C47" s="119"/>
      <c r="D47" s="12" t="s">
        <v>37</v>
      </c>
      <c r="E47" s="13">
        <v>30</v>
      </c>
      <c r="F47" s="13">
        <v>1</v>
      </c>
      <c r="G47" s="13">
        <v>1387</v>
      </c>
      <c r="H47" s="14" t="s">
        <v>25</v>
      </c>
      <c r="I47" s="13" t="s">
        <v>25</v>
      </c>
      <c r="J47" s="123"/>
      <c r="K47" s="121"/>
      <c r="L47" s="121"/>
      <c r="M47" s="127"/>
      <c r="N47" s="129"/>
      <c r="O47" s="129" t="e">
        <f>M47/(L47*0.9)*100</f>
        <v>#DIV/0!</v>
      </c>
      <c r="P47" s="115"/>
      <c r="Q47" s="6"/>
      <c r="R47" s="6"/>
      <c r="S47" s="6"/>
    </row>
    <row r="48" spans="2:19" s="8" customFormat="1" ht="33" customHeight="1">
      <c r="B48" s="20">
        <v>3</v>
      </c>
      <c r="C48" s="12" t="s">
        <v>38</v>
      </c>
      <c r="D48" s="12" t="s">
        <v>37</v>
      </c>
      <c r="E48" s="13">
        <v>15</v>
      </c>
      <c r="F48" s="13">
        <v>2</v>
      </c>
      <c r="G48" s="13">
        <v>1370</v>
      </c>
      <c r="H48" s="14" t="s">
        <v>25</v>
      </c>
      <c r="I48" s="13" t="s">
        <v>25</v>
      </c>
      <c r="J48" s="14">
        <v>4.8</v>
      </c>
      <c r="K48" s="13">
        <v>2</v>
      </c>
      <c r="L48" s="13">
        <v>30</v>
      </c>
      <c r="M48" s="50">
        <v>11.5</v>
      </c>
      <c r="N48" s="50">
        <v>3</v>
      </c>
      <c r="O48" s="14">
        <f aca="true" t="shared" si="1" ref="O48:O54">M48/(L48*0.9)*100</f>
        <v>42.592592592592595</v>
      </c>
      <c r="P48" s="21">
        <v>1370</v>
      </c>
      <c r="Q48" s="6"/>
      <c r="R48" s="6"/>
      <c r="S48" s="6"/>
    </row>
    <row r="49" spans="2:19" s="8" customFormat="1" ht="33" customHeight="1">
      <c r="B49" s="20">
        <v>4</v>
      </c>
      <c r="C49" s="12" t="s">
        <v>39</v>
      </c>
      <c r="D49" s="12" t="s">
        <v>37</v>
      </c>
      <c r="E49" s="13">
        <v>30</v>
      </c>
      <c r="F49" s="13">
        <v>2</v>
      </c>
      <c r="G49" s="13">
        <v>1375</v>
      </c>
      <c r="H49" s="14" t="s">
        <v>25</v>
      </c>
      <c r="I49" s="13" t="s">
        <v>25</v>
      </c>
      <c r="J49" s="14" t="s">
        <v>25</v>
      </c>
      <c r="K49" s="13" t="s">
        <v>25</v>
      </c>
      <c r="L49" s="13">
        <v>60</v>
      </c>
      <c r="M49" s="14">
        <v>18.7</v>
      </c>
      <c r="N49" s="14">
        <v>3.1</v>
      </c>
      <c r="O49" s="14">
        <f t="shared" si="1"/>
        <v>34.629629629629626</v>
      </c>
      <c r="P49" s="21">
        <v>1375</v>
      </c>
      <c r="Q49" s="6"/>
      <c r="R49" s="6"/>
      <c r="S49" s="6"/>
    </row>
    <row r="50" spans="2:19" s="8" customFormat="1" ht="33" customHeight="1">
      <c r="B50" s="20">
        <v>5</v>
      </c>
      <c r="C50" s="12" t="s">
        <v>40</v>
      </c>
      <c r="D50" s="12" t="s">
        <v>37</v>
      </c>
      <c r="E50" s="13">
        <v>30</v>
      </c>
      <c r="F50" s="13">
        <v>1</v>
      </c>
      <c r="G50" s="13">
        <v>1383</v>
      </c>
      <c r="H50" s="14" t="s">
        <v>25</v>
      </c>
      <c r="I50" s="13" t="s">
        <v>25</v>
      </c>
      <c r="J50" s="14">
        <v>2.4</v>
      </c>
      <c r="K50" s="13">
        <v>1</v>
      </c>
      <c r="L50" s="13">
        <v>30</v>
      </c>
      <c r="M50" s="14">
        <v>12.8</v>
      </c>
      <c r="N50" s="14">
        <v>4.3</v>
      </c>
      <c r="O50" s="14">
        <f t="shared" si="1"/>
        <v>47.40740740740741</v>
      </c>
      <c r="P50" s="21">
        <v>1383</v>
      </c>
      <c r="Q50" s="6"/>
      <c r="R50" s="6"/>
      <c r="S50" s="6"/>
    </row>
    <row r="51" spans="2:19" s="8" customFormat="1" ht="33" customHeight="1">
      <c r="B51" s="20">
        <v>6</v>
      </c>
      <c r="C51" s="12" t="s">
        <v>41</v>
      </c>
      <c r="D51" s="12" t="s">
        <v>37</v>
      </c>
      <c r="E51" s="13">
        <v>30</v>
      </c>
      <c r="F51" s="13">
        <v>1</v>
      </c>
      <c r="G51" s="13">
        <v>1386</v>
      </c>
      <c r="H51" s="14" t="s">
        <v>25</v>
      </c>
      <c r="I51" s="13" t="s">
        <v>25</v>
      </c>
      <c r="J51" s="14">
        <v>2.4</v>
      </c>
      <c r="K51" s="13">
        <v>1</v>
      </c>
      <c r="L51" s="13">
        <v>30</v>
      </c>
      <c r="M51" s="29">
        <v>10.8</v>
      </c>
      <c r="N51" s="29">
        <v>2.6</v>
      </c>
      <c r="O51" s="14">
        <f t="shared" si="1"/>
        <v>40</v>
      </c>
      <c r="P51" s="21">
        <v>1386</v>
      </c>
      <c r="Q51" s="6"/>
      <c r="R51" s="6"/>
      <c r="S51" s="6"/>
    </row>
    <row r="52" spans="2:19" s="8" customFormat="1" ht="33" customHeight="1">
      <c r="B52" s="20">
        <v>7</v>
      </c>
      <c r="C52" s="12" t="s">
        <v>42</v>
      </c>
      <c r="D52" s="12" t="s">
        <v>37</v>
      </c>
      <c r="E52" s="13">
        <v>15</v>
      </c>
      <c r="F52" s="13">
        <v>2</v>
      </c>
      <c r="G52" s="13">
        <v>1389</v>
      </c>
      <c r="H52" s="14" t="s">
        <v>25</v>
      </c>
      <c r="I52" s="13" t="s">
        <v>25</v>
      </c>
      <c r="J52" s="14">
        <v>2.4</v>
      </c>
      <c r="K52" s="13">
        <v>1</v>
      </c>
      <c r="L52" s="13">
        <v>30</v>
      </c>
      <c r="M52" s="14">
        <v>23.5</v>
      </c>
      <c r="N52" s="14">
        <v>1.6</v>
      </c>
      <c r="O52" s="14">
        <f t="shared" si="1"/>
        <v>87.03703703703704</v>
      </c>
      <c r="P52" s="21">
        <v>1389</v>
      </c>
      <c r="Q52" s="6"/>
      <c r="R52" s="6"/>
      <c r="S52" s="6"/>
    </row>
    <row r="53" spans="2:19" s="8" customFormat="1" ht="33" customHeight="1">
      <c r="B53" s="20">
        <v>8</v>
      </c>
      <c r="C53" s="12" t="s">
        <v>97</v>
      </c>
      <c r="D53" s="12" t="s">
        <v>37</v>
      </c>
      <c r="E53" s="13">
        <v>15</v>
      </c>
      <c r="F53" s="13">
        <v>1</v>
      </c>
      <c r="G53" s="13">
        <v>1391</v>
      </c>
      <c r="H53" s="14" t="s">
        <v>25</v>
      </c>
      <c r="I53" s="13" t="s">
        <v>25</v>
      </c>
      <c r="J53" s="14" t="s">
        <v>25</v>
      </c>
      <c r="K53" s="13" t="s">
        <v>25</v>
      </c>
      <c r="L53" s="13">
        <v>15</v>
      </c>
      <c r="M53" s="14">
        <v>11.9</v>
      </c>
      <c r="N53" s="29">
        <v>2.8</v>
      </c>
      <c r="O53" s="14">
        <f t="shared" si="1"/>
        <v>88.14814814814815</v>
      </c>
      <c r="P53" s="21">
        <v>1391</v>
      </c>
      <c r="Q53" s="6"/>
      <c r="R53" s="6"/>
      <c r="S53" s="6"/>
    </row>
    <row r="54" spans="2:19" s="8" customFormat="1" ht="33" customHeight="1">
      <c r="B54" s="92">
        <v>9</v>
      </c>
      <c r="C54" s="100" t="s">
        <v>98</v>
      </c>
      <c r="D54" s="66" t="s">
        <v>37</v>
      </c>
      <c r="E54" s="67">
        <v>30</v>
      </c>
      <c r="F54" s="67">
        <v>1</v>
      </c>
      <c r="G54" s="67">
        <v>1395</v>
      </c>
      <c r="H54" s="73" t="s">
        <v>25</v>
      </c>
      <c r="I54" s="69" t="s">
        <v>25</v>
      </c>
      <c r="J54" s="73" t="s">
        <v>25</v>
      </c>
      <c r="K54" s="69" t="s">
        <v>25</v>
      </c>
      <c r="L54" s="67">
        <v>30</v>
      </c>
      <c r="M54" s="68">
        <v>12.8</v>
      </c>
      <c r="N54" s="67">
        <v>6.3</v>
      </c>
      <c r="O54" s="68">
        <f t="shared" si="1"/>
        <v>47.40740740740741</v>
      </c>
      <c r="P54" s="65">
        <v>1395</v>
      </c>
      <c r="Q54" s="6"/>
      <c r="R54" s="6"/>
      <c r="S54" s="6"/>
    </row>
    <row r="55" spans="2:19" s="10" customFormat="1" ht="35.25" customHeight="1" thickBot="1">
      <c r="B55" s="148" t="s">
        <v>22</v>
      </c>
      <c r="C55" s="149"/>
      <c r="D55" s="75" t="s">
        <v>25</v>
      </c>
      <c r="E55" s="75" t="s">
        <v>25</v>
      </c>
      <c r="F55" s="76">
        <f>SUM(F45:F54)</f>
        <v>13</v>
      </c>
      <c r="G55" s="79" t="s">
        <v>25</v>
      </c>
      <c r="H55" s="77" t="s">
        <v>25</v>
      </c>
      <c r="I55" s="76" t="s">
        <v>25</v>
      </c>
      <c r="J55" s="76">
        <f>SUM(J45:J54)</f>
        <v>21.599999999999994</v>
      </c>
      <c r="K55" s="76">
        <f>SUM(K45:K54)</f>
        <v>9</v>
      </c>
      <c r="L55" s="76">
        <f>SUM(L45:L54)</f>
        <v>335</v>
      </c>
      <c r="M55" s="77" t="s">
        <v>25</v>
      </c>
      <c r="N55" s="77" t="s">
        <v>25</v>
      </c>
      <c r="O55" s="75" t="s">
        <v>25</v>
      </c>
      <c r="P55" s="78" t="s">
        <v>25</v>
      </c>
      <c r="Q55" s="9"/>
      <c r="R55" s="9"/>
      <c r="S55" s="9"/>
    </row>
    <row r="56" spans="2:19" s="28" customFormat="1" ht="35.25" customHeight="1" thickTop="1">
      <c r="B56" s="125" t="s">
        <v>77</v>
      </c>
      <c r="C56" s="125"/>
      <c r="D56" s="125"/>
      <c r="E56" s="24"/>
      <c r="F56" s="26"/>
      <c r="G56" s="25"/>
      <c r="H56" s="27"/>
      <c r="I56" s="26"/>
      <c r="J56" s="26"/>
      <c r="K56" s="26"/>
      <c r="L56" s="26"/>
      <c r="M56" s="27"/>
      <c r="N56" s="27"/>
      <c r="O56" s="24"/>
      <c r="P56" s="24"/>
      <c r="Q56" s="9"/>
      <c r="R56" s="9"/>
      <c r="S56" s="9"/>
    </row>
    <row r="57" spans="2:19" s="28" customFormat="1" ht="35.25" customHeight="1">
      <c r="B57" s="135" t="s">
        <v>78</v>
      </c>
      <c r="C57" s="135"/>
      <c r="D57" s="135"/>
      <c r="E57" s="24"/>
      <c r="F57" s="26"/>
      <c r="G57" s="25"/>
      <c r="H57" s="27"/>
      <c r="I57" s="26"/>
      <c r="J57" s="26"/>
      <c r="K57" s="26"/>
      <c r="L57" s="26"/>
      <c r="M57" s="27"/>
      <c r="N57" s="27"/>
      <c r="O57" s="24"/>
      <c r="P57" s="24"/>
      <c r="Q57" s="9"/>
      <c r="R57" s="9"/>
      <c r="S57" s="9"/>
    </row>
    <row r="58" spans="5:19" s="28" customFormat="1" ht="237.75" customHeight="1">
      <c r="E58" s="24"/>
      <c r="F58" s="26"/>
      <c r="G58" s="25"/>
      <c r="H58" s="27"/>
      <c r="I58" s="26"/>
      <c r="J58" s="26"/>
      <c r="K58" s="26"/>
      <c r="L58" s="26"/>
      <c r="M58" s="27"/>
      <c r="N58" s="27"/>
      <c r="O58" s="24"/>
      <c r="P58" s="24"/>
      <c r="Q58" s="9"/>
      <c r="R58" s="9"/>
      <c r="S58" s="9"/>
    </row>
    <row r="59" spans="2:16" ht="37.5" customHeight="1" thickBot="1">
      <c r="B59" s="150" t="s">
        <v>111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</row>
    <row r="60" spans="2:16" ht="18.75" customHeight="1" thickTop="1">
      <c r="B60" s="133" t="s">
        <v>0</v>
      </c>
      <c r="C60" s="142" t="s">
        <v>1</v>
      </c>
      <c r="D60" s="147" t="s">
        <v>2</v>
      </c>
      <c r="E60" s="142" t="s">
        <v>3</v>
      </c>
      <c r="F60" s="142"/>
      <c r="G60" s="142"/>
      <c r="H60" s="142"/>
      <c r="I60" s="142"/>
      <c r="J60" s="142"/>
      <c r="K60" s="142"/>
      <c r="L60" s="147" t="s">
        <v>4</v>
      </c>
      <c r="M60" s="142" t="s">
        <v>5</v>
      </c>
      <c r="N60" s="142"/>
      <c r="O60" s="136" t="s">
        <v>6</v>
      </c>
      <c r="P60" s="138" t="s">
        <v>7</v>
      </c>
    </row>
    <row r="61" spans="2:16" ht="21" customHeight="1">
      <c r="B61" s="134"/>
      <c r="C61" s="140"/>
      <c r="D61" s="141"/>
      <c r="E61" s="140" t="s">
        <v>8</v>
      </c>
      <c r="F61" s="140"/>
      <c r="G61" s="141" t="s">
        <v>9</v>
      </c>
      <c r="H61" s="140" t="s">
        <v>10</v>
      </c>
      <c r="I61" s="140"/>
      <c r="J61" s="140" t="s">
        <v>11</v>
      </c>
      <c r="K61" s="140"/>
      <c r="L61" s="141"/>
      <c r="M61" s="140"/>
      <c r="N61" s="140"/>
      <c r="O61" s="137"/>
      <c r="P61" s="139"/>
    </row>
    <row r="62" spans="2:16" ht="21" customHeight="1">
      <c r="B62" s="134"/>
      <c r="C62" s="140"/>
      <c r="D62" s="141"/>
      <c r="E62" s="74" t="s">
        <v>12</v>
      </c>
      <c r="F62" s="74" t="s">
        <v>13</v>
      </c>
      <c r="G62" s="141"/>
      <c r="H62" s="74" t="s">
        <v>14</v>
      </c>
      <c r="I62" s="74" t="s">
        <v>13</v>
      </c>
      <c r="J62" s="74" t="s">
        <v>14</v>
      </c>
      <c r="K62" s="74" t="s">
        <v>13</v>
      </c>
      <c r="L62" s="141"/>
      <c r="M62" s="74" t="s">
        <v>15</v>
      </c>
      <c r="N62" s="74" t="s">
        <v>14</v>
      </c>
      <c r="O62" s="137"/>
      <c r="P62" s="139"/>
    </row>
    <row r="63" spans="2:19" s="8" customFormat="1" ht="26.25" customHeight="1">
      <c r="B63" s="161">
        <v>1</v>
      </c>
      <c r="C63" s="163" t="s">
        <v>30</v>
      </c>
      <c r="D63" s="163" t="s">
        <v>43</v>
      </c>
      <c r="E63" s="29">
        <v>15</v>
      </c>
      <c r="F63" s="13">
        <v>2</v>
      </c>
      <c r="G63" s="13">
        <v>1356</v>
      </c>
      <c r="H63" s="14" t="s">
        <v>25</v>
      </c>
      <c r="I63" s="13" t="s">
        <v>25</v>
      </c>
      <c r="J63" s="128">
        <v>6.75</v>
      </c>
      <c r="K63" s="126">
        <v>2</v>
      </c>
      <c r="L63" s="126">
        <v>70</v>
      </c>
      <c r="M63" s="128">
        <v>30.3</v>
      </c>
      <c r="N63" s="128">
        <v>9.6</v>
      </c>
      <c r="O63" s="128">
        <f aca="true" t="shared" si="2" ref="O63:O87">M63/(L63*0.9)*100</f>
        <v>48.095238095238095</v>
      </c>
      <c r="P63" s="130">
        <v>1356</v>
      </c>
      <c r="Q63" s="6"/>
      <c r="R63" s="6"/>
      <c r="S63" s="6"/>
    </row>
    <row r="64" spans="2:19" s="8" customFormat="1" ht="26.25" customHeight="1">
      <c r="B64" s="162"/>
      <c r="C64" s="164"/>
      <c r="D64" s="164"/>
      <c r="E64" s="109">
        <v>40</v>
      </c>
      <c r="F64" s="109">
        <v>1</v>
      </c>
      <c r="G64" s="109">
        <v>1396</v>
      </c>
      <c r="H64" s="110" t="s">
        <v>25</v>
      </c>
      <c r="I64" s="109" t="s">
        <v>25</v>
      </c>
      <c r="J64" s="129"/>
      <c r="K64" s="127"/>
      <c r="L64" s="127"/>
      <c r="M64" s="129"/>
      <c r="N64" s="129"/>
      <c r="O64" s="129"/>
      <c r="P64" s="131"/>
      <c r="Q64" s="6"/>
      <c r="R64" s="6"/>
      <c r="S64" s="6"/>
    </row>
    <row r="65" spans="2:19" s="8" customFormat="1" ht="26.25" customHeight="1">
      <c r="B65" s="20">
        <v>2</v>
      </c>
      <c r="C65" s="12" t="s">
        <v>44</v>
      </c>
      <c r="D65" s="12" t="s">
        <v>43</v>
      </c>
      <c r="E65" s="29">
        <v>30</v>
      </c>
      <c r="F65" s="13">
        <v>2</v>
      </c>
      <c r="G65" s="13">
        <v>1362</v>
      </c>
      <c r="H65" s="14" t="s">
        <v>25</v>
      </c>
      <c r="I65" s="14" t="s">
        <v>25</v>
      </c>
      <c r="J65" s="14">
        <v>9.45</v>
      </c>
      <c r="K65" s="13">
        <v>5</v>
      </c>
      <c r="L65" s="13">
        <v>60</v>
      </c>
      <c r="M65" s="14">
        <v>43.1</v>
      </c>
      <c r="N65" s="29">
        <v>8.2</v>
      </c>
      <c r="O65" s="14">
        <f t="shared" si="2"/>
        <v>79.81481481481481</v>
      </c>
      <c r="P65" s="21">
        <v>1362</v>
      </c>
      <c r="Q65" s="6"/>
      <c r="R65" s="6"/>
      <c r="S65" s="6"/>
    </row>
    <row r="66" spans="2:19" s="8" customFormat="1" ht="24" customHeight="1">
      <c r="B66" s="117">
        <v>3</v>
      </c>
      <c r="C66" s="119" t="s">
        <v>45</v>
      </c>
      <c r="D66" s="12" t="s">
        <v>43</v>
      </c>
      <c r="E66" s="14">
        <v>22.5</v>
      </c>
      <c r="F66" s="13">
        <v>2</v>
      </c>
      <c r="G66" s="13">
        <v>1362</v>
      </c>
      <c r="H66" s="14" t="s">
        <v>25</v>
      </c>
      <c r="I66" s="14" t="s">
        <v>25</v>
      </c>
      <c r="J66" s="123">
        <v>16.2</v>
      </c>
      <c r="K66" s="121">
        <v>6</v>
      </c>
      <c r="L66" s="121">
        <v>75</v>
      </c>
      <c r="M66" s="126">
        <v>46.4</v>
      </c>
      <c r="N66" s="128">
        <v>15.5</v>
      </c>
      <c r="O66" s="128">
        <f t="shared" si="2"/>
        <v>68.74074074074073</v>
      </c>
      <c r="P66" s="115">
        <v>1362</v>
      </c>
      <c r="Q66" s="6"/>
      <c r="R66" s="6"/>
      <c r="S66" s="6"/>
    </row>
    <row r="67" spans="2:19" s="8" customFormat="1" ht="24" customHeight="1">
      <c r="B67" s="117"/>
      <c r="C67" s="119"/>
      <c r="D67" s="12" t="s">
        <v>43</v>
      </c>
      <c r="E67" s="29">
        <v>30</v>
      </c>
      <c r="F67" s="13">
        <v>1</v>
      </c>
      <c r="G67" s="13">
        <v>1375</v>
      </c>
      <c r="H67" s="14" t="s">
        <v>25</v>
      </c>
      <c r="I67" s="14" t="s">
        <v>25</v>
      </c>
      <c r="J67" s="123"/>
      <c r="K67" s="121"/>
      <c r="L67" s="121"/>
      <c r="M67" s="127"/>
      <c r="N67" s="129"/>
      <c r="O67" s="129" t="e">
        <f t="shared" si="2"/>
        <v>#DIV/0!</v>
      </c>
      <c r="P67" s="115"/>
      <c r="Q67" s="6"/>
      <c r="R67" s="6"/>
      <c r="S67" s="6"/>
    </row>
    <row r="68" spans="2:19" s="8" customFormat="1" ht="25.5" customHeight="1">
      <c r="B68" s="20">
        <v>4</v>
      </c>
      <c r="C68" s="12" t="s">
        <v>46</v>
      </c>
      <c r="D68" s="12" t="s">
        <v>43</v>
      </c>
      <c r="E68" s="14">
        <v>22.5</v>
      </c>
      <c r="F68" s="13">
        <v>2</v>
      </c>
      <c r="G68" s="13">
        <v>1362</v>
      </c>
      <c r="H68" s="14" t="s">
        <v>25</v>
      </c>
      <c r="I68" s="14" t="s">
        <v>25</v>
      </c>
      <c r="J68" s="14">
        <v>14.4</v>
      </c>
      <c r="K68" s="13">
        <v>6</v>
      </c>
      <c r="L68" s="13">
        <v>45</v>
      </c>
      <c r="M68" s="29">
        <v>24.4</v>
      </c>
      <c r="N68" s="14">
        <v>7.8</v>
      </c>
      <c r="O68" s="14">
        <f t="shared" si="2"/>
        <v>60.24691358024691</v>
      </c>
      <c r="P68" s="21">
        <v>1362</v>
      </c>
      <c r="Q68" s="6"/>
      <c r="R68" s="6"/>
      <c r="S68" s="6"/>
    </row>
    <row r="69" spans="2:19" s="8" customFormat="1" ht="25.5" customHeight="1">
      <c r="B69" s="20">
        <v>5</v>
      </c>
      <c r="C69" s="12" t="s">
        <v>47</v>
      </c>
      <c r="D69" s="12" t="s">
        <v>43</v>
      </c>
      <c r="E69" s="29">
        <v>15</v>
      </c>
      <c r="F69" s="13">
        <v>2</v>
      </c>
      <c r="G69" s="13">
        <v>1362</v>
      </c>
      <c r="H69" s="14" t="s">
        <v>25</v>
      </c>
      <c r="I69" s="14" t="s">
        <v>25</v>
      </c>
      <c r="J69" s="14">
        <v>9.6</v>
      </c>
      <c r="K69" s="13">
        <v>4</v>
      </c>
      <c r="L69" s="13">
        <v>30</v>
      </c>
      <c r="M69" s="14">
        <v>11.2</v>
      </c>
      <c r="N69" s="14">
        <v>2.7</v>
      </c>
      <c r="O69" s="14">
        <f t="shared" si="2"/>
        <v>41.48148148148148</v>
      </c>
      <c r="P69" s="21">
        <v>1362</v>
      </c>
      <c r="Q69" s="6"/>
      <c r="R69" s="6"/>
      <c r="S69" s="6"/>
    </row>
    <row r="70" spans="2:19" s="8" customFormat="1" ht="25.5" customHeight="1">
      <c r="B70" s="161">
        <v>6</v>
      </c>
      <c r="C70" s="163" t="s">
        <v>48</v>
      </c>
      <c r="D70" s="163" t="s">
        <v>43</v>
      </c>
      <c r="E70" s="29">
        <v>40</v>
      </c>
      <c r="F70" s="13">
        <v>1</v>
      </c>
      <c r="G70" s="13">
        <v>1395</v>
      </c>
      <c r="H70" s="14" t="s">
        <v>25</v>
      </c>
      <c r="I70" s="14" t="s">
        <v>25</v>
      </c>
      <c r="J70" s="128">
        <v>9.6</v>
      </c>
      <c r="K70" s="126">
        <v>2</v>
      </c>
      <c r="L70" s="13">
        <v>40</v>
      </c>
      <c r="M70" s="128">
        <v>64.4</v>
      </c>
      <c r="N70" s="128">
        <v>9.9</v>
      </c>
      <c r="O70" s="128">
        <f t="shared" si="2"/>
        <v>178.88888888888889</v>
      </c>
      <c r="P70" s="130">
        <v>1362</v>
      </c>
      <c r="Q70" s="6"/>
      <c r="R70" s="6"/>
      <c r="S70" s="6"/>
    </row>
    <row r="71" spans="2:19" s="8" customFormat="1" ht="25.5" customHeight="1">
      <c r="B71" s="162"/>
      <c r="C71" s="164"/>
      <c r="D71" s="164"/>
      <c r="E71" s="54">
        <v>40</v>
      </c>
      <c r="F71" s="54">
        <v>1</v>
      </c>
      <c r="G71" s="54">
        <v>1394</v>
      </c>
      <c r="H71" s="58" t="s">
        <v>25</v>
      </c>
      <c r="I71" s="58" t="s">
        <v>25</v>
      </c>
      <c r="J71" s="129"/>
      <c r="K71" s="127"/>
      <c r="L71" s="54">
        <v>40</v>
      </c>
      <c r="M71" s="129"/>
      <c r="N71" s="129"/>
      <c r="O71" s="129">
        <f t="shared" si="2"/>
        <v>0</v>
      </c>
      <c r="P71" s="131"/>
      <c r="Q71" s="6"/>
      <c r="R71" s="6"/>
      <c r="S71" s="6"/>
    </row>
    <row r="72" spans="2:19" s="8" customFormat="1" ht="27" customHeight="1">
      <c r="B72" s="20">
        <v>7</v>
      </c>
      <c r="C72" s="12" t="s">
        <v>49</v>
      </c>
      <c r="D72" s="12" t="s">
        <v>43</v>
      </c>
      <c r="E72" s="29">
        <v>30</v>
      </c>
      <c r="F72" s="13">
        <v>2</v>
      </c>
      <c r="G72" s="13">
        <v>1367</v>
      </c>
      <c r="H72" s="14" t="s">
        <v>25</v>
      </c>
      <c r="I72" s="14" t="s">
        <v>25</v>
      </c>
      <c r="J72" s="14">
        <v>16.2</v>
      </c>
      <c r="K72" s="13">
        <v>6</v>
      </c>
      <c r="L72" s="13">
        <v>60</v>
      </c>
      <c r="M72" s="14">
        <v>24.2</v>
      </c>
      <c r="N72" s="14">
        <v>7.1</v>
      </c>
      <c r="O72" s="14">
        <f t="shared" si="2"/>
        <v>44.81481481481481</v>
      </c>
      <c r="P72" s="21">
        <v>1367</v>
      </c>
      <c r="Q72" s="6"/>
      <c r="R72" s="6"/>
      <c r="S72" s="6"/>
    </row>
    <row r="73" spans="2:19" s="8" customFormat="1" ht="27" customHeight="1">
      <c r="B73" s="20">
        <v>8</v>
      </c>
      <c r="C73" s="12" t="s">
        <v>50</v>
      </c>
      <c r="D73" s="12" t="s">
        <v>43</v>
      </c>
      <c r="E73" s="29">
        <v>30</v>
      </c>
      <c r="F73" s="13">
        <v>2</v>
      </c>
      <c r="G73" s="13">
        <v>1368</v>
      </c>
      <c r="H73" s="14" t="s">
        <v>25</v>
      </c>
      <c r="I73" s="14" t="s">
        <v>25</v>
      </c>
      <c r="J73" s="14">
        <v>16.2</v>
      </c>
      <c r="K73" s="13">
        <v>6</v>
      </c>
      <c r="L73" s="13">
        <v>60</v>
      </c>
      <c r="M73" s="14">
        <v>49.9</v>
      </c>
      <c r="N73" s="14">
        <v>11.2</v>
      </c>
      <c r="O73" s="14">
        <f t="shared" si="2"/>
        <v>92.4074074074074</v>
      </c>
      <c r="P73" s="21">
        <v>1368</v>
      </c>
      <c r="Q73" s="6"/>
      <c r="R73" s="6"/>
      <c r="S73" s="6"/>
    </row>
    <row r="74" spans="2:19" s="8" customFormat="1" ht="27" customHeight="1">
      <c r="B74" s="20">
        <v>9</v>
      </c>
      <c r="C74" s="12" t="s">
        <v>51</v>
      </c>
      <c r="D74" s="12" t="s">
        <v>43</v>
      </c>
      <c r="E74" s="29">
        <v>30</v>
      </c>
      <c r="F74" s="13">
        <v>2</v>
      </c>
      <c r="G74" s="13">
        <v>1369</v>
      </c>
      <c r="H74" s="14" t="s">
        <v>25</v>
      </c>
      <c r="I74" s="14" t="s">
        <v>25</v>
      </c>
      <c r="J74" s="14">
        <v>16.2</v>
      </c>
      <c r="K74" s="13">
        <v>6</v>
      </c>
      <c r="L74" s="13">
        <v>60</v>
      </c>
      <c r="M74" s="109">
        <v>40</v>
      </c>
      <c r="N74" s="14">
        <v>4.8</v>
      </c>
      <c r="O74" s="14">
        <f t="shared" si="2"/>
        <v>74.07407407407408</v>
      </c>
      <c r="P74" s="21">
        <v>1369</v>
      </c>
      <c r="Q74" s="6"/>
      <c r="R74" s="6"/>
      <c r="S74" s="6"/>
    </row>
    <row r="75" spans="2:19" s="8" customFormat="1" ht="24" customHeight="1">
      <c r="B75" s="117">
        <v>10</v>
      </c>
      <c r="C75" s="119" t="s">
        <v>52</v>
      </c>
      <c r="D75" s="12" t="s">
        <v>43</v>
      </c>
      <c r="E75" s="29">
        <v>30</v>
      </c>
      <c r="F75" s="13">
        <v>2</v>
      </c>
      <c r="G75" s="13">
        <v>1371</v>
      </c>
      <c r="H75" s="14" t="s">
        <v>25</v>
      </c>
      <c r="I75" s="14" t="s">
        <v>25</v>
      </c>
      <c r="J75" s="123">
        <v>16.2</v>
      </c>
      <c r="K75" s="121">
        <v>6</v>
      </c>
      <c r="L75" s="121">
        <v>90</v>
      </c>
      <c r="M75" s="128">
        <v>58.4</v>
      </c>
      <c r="N75" s="128">
        <v>11.1</v>
      </c>
      <c r="O75" s="128">
        <f t="shared" si="2"/>
        <v>72.09876543209876</v>
      </c>
      <c r="P75" s="115">
        <v>1371</v>
      </c>
      <c r="Q75" s="6"/>
      <c r="R75" s="6"/>
      <c r="S75" s="6"/>
    </row>
    <row r="76" spans="2:19" s="8" customFormat="1" ht="24" customHeight="1">
      <c r="B76" s="117"/>
      <c r="C76" s="119"/>
      <c r="D76" s="12" t="s">
        <v>43</v>
      </c>
      <c r="E76" s="29">
        <v>30</v>
      </c>
      <c r="F76" s="13">
        <v>1</v>
      </c>
      <c r="G76" s="22">
        <v>1385</v>
      </c>
      <c r="H76" s="14" t="s">
        <v>25</v>
      </c>
      <c r="I76" s="14" t="s">
        <v>25</v>
      </c>
      <c r="J76" s="123"/>
      <c r="K76" s="121"/>
      <c r="L76" s="121"/>
      <c r="M76" s="129"/>
      <c r="N76" s="129"/>
      <c r="O76" s="129" t="e">
        <f t="shared" si="2"/>
        <v>#DIV/0!</v>
      </c>
      <c r="P76" s="115"/>
      <c r="Q76" s="6"/>
      <c r="R76" s="6"/>
      <c r="S76" s="6"/>
    </row>
    <row r="77" spans="2:19" s="8" customFormat="1" ht="24" customHeight="1">
      <c r="B77" s="117">
        <v>11</v>
      </c>
      <c r="C77" s="119" t="s">
        <v>53</v>
      </c>
      <c r="D77" s="12" t="s">
        <v>43</v>
      </c>
      <c r="E77" s="29">
        <v>30</v>
      </c>
      <c r="F77" s="22">
        <v>2</v>
      </c>
      <c r="G77" s="22">
        <v>1374</v>
      </c>
      <c r="H77" s="14" t="s">
        <v>25</v>
      </c>
      <c r="I77" s="14" t="s">
        <v>25</v>
      </c>
      <c r="J77" s="123">
        <v>9.6</v>
      </c>
      <c r="K77" s="121">
        <v>4</v>
      </c>
      <c r="L77" s="121">
        <v>90</v>
      </c>
      <c r="M77" s="128">
        <v>73.8</v>
      </c>
      <c r="N77" s="128">
        <v>8.2</v>
      </c>
      <c r="O77" s="128">
        <f t="shared" si="2"/>
        <v>91.11111111111111</v>
      </c>
      <c r="P77" s="115">
        <v>1374</v>
      </c>
      <c r="Q77" s="6"/>
      <c r="R77" s="6"/>
      <c r="S77" s="6"/>
    </row>
    <row r="78" spans="2:19" s="8" customFormat="1" ht="24" customHeight="1">
      <c r="B78" s="117"/>
      <c r="C78" s="119"/>
      <c r="D78" s="12" t="s">
        <v>43</v>
      </c>
      <c r="E78" s="29">
        <v>30</v>
      </c>
      <c r="F78" s="22">
        <v>1</v>
      </c>
      <c r="G78" s="22">
        <v>1385</v>
      </c>
      <c r="H78" s="14" t="s">
        <v>25</v>
      </c>
      <c r="I78" s="14" t="s">
        <v>25</v>
      </c>
      <c r="J78" s="123"/>
      <c r="K78" s="121"/>
      <c r="L78" s="121"/>
      <c r="M78" s="129"/>
      <c r="N78" s="129"/>
      <c r="O78" s="129" t="e">
        <f t="shared" si="2"/>
        <v>#DIV/0!</v>
      </c>
      <c r="P78" s="115"/>
      <c r="Q78" s="6"/>
      <c r="R78" s="6"/>
      <c r="S78" s="6"/>
    </row>
    <row r="79" spans="2:19" s="8" customFormat="1" ht="24" customHeight="1">
      <c r="B79" s="117">
        <v>12</v>
      </c>
      <c r="C79" s="119" t="s">
        <v>54</v>
      </c>
      <c r="D79" s="12" t="s">
        <v>43</v>
      </c>
      <c r="E79" s="29">
        <v>15</v>
      </c>
      <c r="F79" s="22">
        <v>1</v>
      </c>
      <c r="G79" s="22">
        <v>1377</v>
      </c>
      <c r="H79" s="14" t="s">
        <v>25</v>
      </c>
      <c r="I79" s="14" t="s">
        <v>25</v>
      </c>
      <c r="J79" s="14" t="s">
        <v>25</v>
      </c>
      <c r="K79" s="14" t="s">
        <v>25</v>
      </c>
      <c r="L79" s="121">
        <v>30</v>
      </c>
      <c r="M79" s="128">
        <v>19.3</v>
      </c>
      <c r="N79" s="128">
        <v>7.4</v>
      </c>
      <c r="O79" s="128">
        <f t="shared" si="2"/>
        <v>71.48148148148148</v>
      </c>
      <c r="P79" s="115">
        <v>1377</v>
      </c>
      <c r="Q79" s="6"/>
      <c r="R79" s="6"/>
      <c r="S79" s="6"/>
    </row>
    <row r="80" spans="2:19" s="8" customFormat="1" ht="24" customHeight="1">
      <c r="B80" s="117"/>
      <c r="C80" s="119"/>
      <c r="D80" s="12" t="s">
        <v>43</v>
      </c>
      <c r="E80" s="29">
        <v>15</v>
      </c>
      <c r="F80" s="22">
        <v>1</v>
      </c>
      <c r="G80" s="22">
        <v>1392</v>
      </c>
      <c r="H80" s="14" t="s">
        <v>25</v>
      </c>
      <c r="I80" s="14" t="s">
        <v>25</v>
      </c>
      <c r="J80" s="14" t="s">
        <v>25</v>
      </c>
      <c r="K80" s="14" t="s">
        <v>25</v>
      </c>
      <c r="L80" s="121"/>
      <c r="M80" s="129"/>
      <c r="N80" s="129"/>
      <c r="O80" s="129" t="e">
        <f t="shared" si="2"/>
        <v>#DIV/0!</v>
      </c>
      <c r="P80" s="115"/>
      <c r="Q80" s="6"/>
      <c r="R80" s="6"/>
      <c r="S80" s="6"/>
    </row>
    <row r="81" spans="2:19" s="8" customFormat="1" ht="24" customHeight="1">
      <c r="B81" s="117">
        <v>13</v>
      </c>
      <c r="C81" s="119" t="s">
        <v>100</v>
      </c>
      <c r="D81" s="12" t="s">
        <v>43</v>
      </c>
      <c r="E81" s="29">
        <v>30</v>
      </c>
      <c r="F81" s="13">
        <v>1</v>
      </c>
      <c r="G81" s="13">
        <v>1377</v>
      </c>
      <c r="H81" s="14" t="s">
        <v>25</v>
      </c>
      <c r="I81" s="14" t="s">
        <v>25</v>
      </c>
      <c r="J81" s="128">
        <v>4.8</v>
      </c>
      <c r="K81" s="128">
        <v>2</v>
      </c>
      <c r="L81" s="121">
        <v>60</v>
      </c>
      <c r="M81" s="126">
        <v>41.2</v>
      </c>
      <c r="N81" s="128">
        <v>7.7</v>
      </c>
      <c r="O81" s="128">
        <f t="shared" si="2"/>
        <v>76.2962962962963</v>
      </c>
      <c r="P81" s="115">
        <v>1377</v>
      </c>
      <c r="Q81" s="6"/>
      <c r="R81" s="6"/>
      <c r="S81" s="6"/>
    </row>
    <row r="82" spans="2:19" s="8" customFormat="1" ht="24" customHeight="1">
      <c r="B82" s="117"/>
      <c r="C82" s="119"/>
      <c r="D82" s="12" t="s">
        <v>43</v>
      </c>
      <c r="E82" s="29">
        <v>30</v>
      </c>
      <c r="F82" s="13">
        <v>1</v>
      </c>
      <c r="G82" s="13">
        <v>1384</v>
      </c>
      <c r="H82" s="14" t="s">
        <v>25</v>
      </c>
      <c r="I82" s="14" t="s">
        <v>25</v>
      </c>
      <c r="J82" s="129"/>
      <c r="K82" s="129"/>
      <c r="L82" s="121"/>
      <c r="M82" s="127"/>
      <c r="N82" s="129"/>
      <c r="O82" s="129" t="e">
        <f t="shared" si="2"/>
        <v>#DIV/0!</v>
      </c>
      <c r="P82" s="115"/>
      <c r="Q82" s="6"/>
      <c r="R82" s="6"/>
      <c r="S82" s="6"/>
    </row>
    <row r="83" spans="2:19" s="8" customFormat="1" ht="26.25" customHeight="1">
      <c r="B83" s="20">
        <v>14</v>
      </c>
      <c r="C83" s="52" t="s">
        <v>87</v>
      </c>
      <c r="D83" s="12" t="s">
        <v>43</v>
      </c>
      <c r="E83" s="29">
        <v>30</v>
      </c>
      <c r="F83" s="13">
        <v>2</v>
      </c>
      <c r="G83" s="13">
        <v>1378</v>
      </c>
      <c r="H83" s="14" t="s">
        <v>25</v>
      </c>
      <c r="I83" s="14" t="s">
        <v>25</v>
      </c>
      <c r="J83" s="14" t="s">
        <v>25</v>
      </c>
      <c r="K83" s="13" t="s">
        <v>25</v>
      </c>
      <c r="L83" s="13">
        <v>60</v>
      </c>
      <c r="M83" s="29">
        <v>33.2</v>
      </c>
      <c r="N83" s="29">
        <v>15.1</v>
      </c>
      <c r="O83" s="14">
        <f t="shared" si="2"/>
        <v>61.48148148148148</v>
      </c>
      <c r="P83" s="21">
        <v>1378</v>
      </c>
      <c r="Q83" s="6"/>
      <c r="R83" s="6"/>
      <c r="S83" s="6"/>
    </row>
    <row r="84" spans="2:19" s="8" customFormat="1" ht="24" customHeight="1">
      <c r="B84" s="117">
        <v>15</v>
      </c>
      <c r="C84" s="119" t="s">
        <v>55</v>
      </c>
      <c r="D84" s="100" t="s">
        <v>43</v>
      </c>
      <c r="E84" s="102">
        <v>30</v>
      </c>
      <c r="F84" s="102">
        <v>1</v>
      </c>
      <c r="G84" s="102">
        <v>1378</v>
      </c>
      <c r="H84" s="101" t="s">
        <v>25</v>
      </c>
      <c r="I84" s="101" t="s">
        <v>25</v>
      </c>
      <c r="J84" s="123">
        <v>14.4</v>
      </c>
      <c r="K84" s="121">
        <v>6</v>
      </c>
      <c r="L84" s="121">
        <v>60</v>
      </c>
      <c r="M84" s="121">
        <v>46.1</v>
      </c>
      <c r="N84" s="123">
        <v>13.6</v>
      </c>
      <c r="O84" s="121">
        <f t="shared" si="2"/>
        <v>85.37037037037038</v>
      </c>
      <c r="P84" s="115">
        <v>1378</v>
      </c>
      <c r="Q84" s="6"/>
      <c r="R84" s="6"/>
      <c r="S84" s="6"/>
    </row>
    <row r="85" spans="2:19" s="8" customFormat="1" ht="24" customHeight="1">
      <c r="B85" s="117"/>
      <c r="C85" s="119"/>
      <c r="D85" s="100" t="s">
        <v>43</v>
      </c>
      <c r="E85" s="102">
        <v>30</v>
      </c>
      <c r="F85" s="102">
        <v>1</v>
      </c>
      <c r="G85" s="102">
        <v>1384</v>
      </c>
      <c r="H85" s="101" t="s">
        <v>25</v>
      </c>
      <c r="I85" s="101" t="s">
        <v>25</v>
      </c>
      <c r="J85" s="123"/>
      <c r="K85" s="121"/>
      <c r="L85" s="121"/>
      <c r="M85" s="121"/>
      <c r="N85" s="123"/>
      <c r="O85" s="121" t="e">
        <f t="shared" si="2"/>
        <v>#DIV/0!</v>
      </c>
      <c r="P85" s="115"/>
      <c r="Q85" s="6"/>
      <c r="R85" s="6"/>
      <c r="S85" s="6"/>
    </row>
    <row r="86" spans="2:19" s="8" customFormat="1" ht="26.25" customHeight="1">
      <c r="B86" s="99">
        <v>16</v>
      </c>
      <c r="C86" s="100" t="s">
        <v>56</v>
      </c>
      <c r="D86" s="100" t="s">
        <v>43</v>
      </c>
      <c r="E86" s="102">
        <v>30</v>
      </c>
      <c r="F86" s="102">
        <v>2</v>
      </c>
      <c r="G86" s="102">
        <v>1379</v>
      </c>
      <c r="H86" s="101" t="s">
        <v>25</v>
      </c>
      <c r="I86" s="101" t="s">
        <v>25</v>
      </c>
      <c r="J86" s="101">
        <v>9.6</v>
      </c>
      <c r="K86" s="102">
        <v>4</v>
      </c>
      <c r="L86" s="102">
        <v>60</v>
      </c>
      <c r="M86" s="101">
        <v>34.5</v>
      </c>
      <c r="N86" s="101">
        <v>16.3</v>
      </c>
      <c r="O86" s="101">
        <f t="shared" si="2"/>
        <v>63.888888888888886</v>
      </c>
      <c r="P86" s="98">
        <v>1379</v>
      </c>
      <c r="Q86" s="6"/>
      <c r="R86" s="6"/>
      <c r="S86" s="6"/>
    </row>
    <row r="87" spans="2:19" s="8" customFormat="1" ht="23.25" customHeight="1">
      <c r="B87" s="104">
        <v>17</v>
      </c>
      <c r="C87" s="105" t="s">
        <v>88</v>
      </c>
      <c r="D87" s="105" t="s">
        <v>43</v>
      </c>
      <c r="E87" s="97">
        <v>30</v>
      </c>
      <c r="F87" s="97">
        <v>1</v>
      </c>
      <c r="G87" s="97" t="s">
        <v>96</v>
      </c>
      <c r="H87" s="103" t="s">
        <v>25</v>
      </c>
      <c r="I87" s="103" t="s">
        <v>25</v>
      </c>
      <c r="J87" s="103" t="s">
        <v>25</v>
      </c>
      <c r="K87" s="103" t="s">
        <v>25</v>
      </c>
      <c r="L87" s="97">
        <v>30</v>
      </c>
      <c r="M87" s="108">
        <v>19</v>
      </c>
      <c r="N87" s="103">
        <v>6.9</v>
      </c>
      <c r="O87" s="110">
        <f t="shared" si="2"/>
        <v>70.37037037037037</v>
      </c>
      <c r="P87" s="106">
        <v>1381</v>
      </c>
      <c r="Q87" s="6"/>
      <c r="R87" s="6"/>
      <c r="S87" s="6"/>
    </row>
    <row r="88" spans="2:19" s="8" customFormat="1" ht="23.25" customHeight="1">
      <c r="B88" s="99">
        <v>18</v>
      </c>
      <c r="C88" s="100" t="s">
        <v>89</v>
      </c>
      <c r="D88" s="100" t="s">
        <v>43</v>
      </c>
      <c r="E88" s="102">
        <v>30</v>
      </c>
      <c r="F88" s="102">
        <v>1</v>
      </c>
      <c r="G88" s="102">
        <v>1382</v>
      </c>
      <c r="H88" s="101" t="s">
        <v>25</v>
      </c>
      <c r="I88" s="101" t="s">
        <v>25</v>
      </c>
      <c r="J88" s="101" t="s">
        <v>25</v>
      </c>
      <c r="K88" s="101" t="s">
        <v>25</v>
      </c>
      <c r="L88" s="102">
        <v>30</v>
      </c>
      <c r="M88" s="101">
        <v>20.3</v>
      </c>
      <c r="N88" s="101">
        <v>7.8</v>
      </c>
      <c r="O88" s="101">
        <f>IF(AND(L88&lt;&gt;0,M88&lt;&gt;0),((100*M88)/(L88*0.9)),"")</f>
        <v>75.18518518518519</v>
      </c>
      <c r="P88" s="98">
        <v>1382</v>
      </c>
      <c r="Q88" s="6"/>
      <c r="R88" s="6"/>
      <c r="S88" s="6"/>
    </row>
    <row r="89" spans="2:19" s="8" customFormat="1" ht="23.25" customHeight="1">
      <c r="B89" s="117">
        <v>19</v>
      </c>
      <c r="C89" s="119" t="s">
        <v>90</v>
      </c>
      <c r="D89" s="100" t="s">
        <v>43</v>
      </c>
      <c r="E89" s="102">
        <v>30</v>
      </c>
      <c r="F89" s="102">
        <v>1</v>
      </c>
      <c r="G89" s="102">
        <v>1384</v>
      </c>
      <c r="H89" s="101" t="s">
        <v>25</v>
      </c>
      <c r="I89" s="101" t="s">
        <v>25</v>
      </c>
      <c r="J89" s="101" t="s">
        <v>25</v>
      </c>
      <c r="K89" s="101" t="s">
        <v>25</v>
      </c>
      <c r="L89" s="121">
        <v>110</v>
      </c>
      <c r="M89" s="123">
        <v>62.8</v>
      </c>
      <c r="N89" s="123">
        <v>37.6</v>
      </c>
      <c r="O89" s="123">
        <f>M89/(L89*0.9)*100</f>
        <v>63.43434343434343</v>
      </c>
      <c r="P89" s="115">
        <v>1384</v>
      </c>
      <c r="Q89" s="6"/>
      <c r="R89" s="6"/>
      <c r="S89" s="6"/>
    </row>
    <row r="90" spans="2:19" s="8" customFormat="1" ht="23.25" customHeight="1" thickBot="1">
      <c r="B90" s="118"/>
      <c r="C90" s="120"/>
      <c r="D90" s="44" t="s">
        <v>57</v>
      </c>
      <c r="E90" s="43">
        <v>40</v>
      </c>
      <c r="F90" s="43">
        <v>2</v>
      </c>
      <c r="G90" s="43">
        <v>1384</v>
      </c>
      <c r="H90" s="45" t="s">
        <v>25</v>
      </c>
      <c r="I90" s="45" t="s">
        <v>25</v>
      </c>
      <c r="J90" s="45" t="s">
        <v>25</v>
      </c>
      <c r="K90" s="45" t="s">
        <v>25</v>
      </c>
      <c r="L90" s="122"/>
      <c r="M90" s="124"/>
      <c r="N90" s="124"/>
      <c r="O90" s="124" t="e">
        <f>M90/(L90*0.9)*100</f>
        <v>#DIV/0!</v>
      </c>
      <c r="P90" s="116"/>
      <c r="Q90" s="6"/>
      <c r="R90" s="6"/>
      <c r="S90" s="6"/>
    </row>
    <row r="91" spans="2:19" s="8" customFormat="1" ht="23.25" customHeight="1" thickTop="1">
      <c r="B91" s="61"/>
      <c r="C91" s="62"/>
      <c r="D91" s="62"/>
      <c r="E91" s="53"/>
      <c r="F91" s="53"/>
      <c r="G91" s="53"/>
      <c r="H91" s="63"/>
      <c r="I91" s="63"/>
      <c r="J91" s="63"/>
      <c r="K91" s="63"/>
      <c r="L91" s="53"/>
      <c r="M91" s="63"/>
      <c r="N91" s="63"/>
      <c r="O91" s="63"/>
      <c r="P91" s="53"/>
      <c r="Q91" s="6"/>
      <c r="R91" s="6"/>
      <c r="S91" s="6"/>
    </row>
    <row r="92" spans="2:16" ht="24.75" customHeight="1" thickBot="1">
      <c r="B92" s="150" t="s">
        <v>111</v>
      </c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</row>
    <row r="93" spans="2:16" ht="18.75" customHeight="1" thickTop="1">
      <c r="B93" s="133" t="s">
        <v>0</v>
      </c>
      <c r="C93" s="142" t="s">
        <v>1</v>
      </c>
      <c r="D93" s="147" t="s">
        <v>2</v>
      </c>
      <c r="E93" s="142" t="s">
        <v>3</v>
      </c>
      <c r="F93" s="142"/>
      <c r="G93" s="142"/>
      <c r="H93" s="142"/>
      <c r="I93" s="142"/>
      <c r="J93" s="142"/>
      <c r="K93" s="142"/>
      <c r="L93" s="147" t="s">
        <v>4</v>
      </c>
      <c r="M93" s="142" t="s">
        <v>5</v>
      </c>
      <c r="N93" s="142"/>
      <c r="O93" s="136" t="s">
        <v>6</v>
      </c>
      <c r="P93" s="138" t="s">
        <v>7</v>
      </c>
    </row>
    <row r="94" spans="2:16" ht="21" customHeight="1">
      <c r="B94" s="134"/>
      <c r="C94" s="140"/>
      <c r="D94" s="141"/>
      <c r="E94" s="140" t="s">
        <v>8</v>
      </c>
      <c r="F94" s="140"/>
      <c r="G94" s="141" t="s">
        <v>9</v>
      </c>
      <c r="H94" s="140" t="s">
        <v>10</v>
      </c>
      <c r="I94" s="140"/>
      <c r="J94" s="140" t="s">
        <v>11</v>
      </c>
      <c r="K94" s="140"/>
      <c r="L94" s="141"/>
      <c r="M94" s="140"/>
      <c r="N94" s="140"/>
      <c r="O94" s="137"/>
      <c r="P94" s="139"/>
    </row>
    <row r="95" spans="2:16" ht="21" customHeight="1">
      <c r="B95" s="134"/>
      <c r="C95" s="140"/>
      <c r="D95" s="141"/>
      <c r="E95" s="74" t="s">
        <v>12</v>
      </c>
      <c r="F95" s="74" t="s">
        <v>13</v>
      </c>
      <c r="G95" s="141"/>
      <c r="H95" s="74" t="s">
        <v>14</v>
      </c>
      <c r="I95" s="74" t="s">
        <v>13</v>
      </c>
      <c r="J95" s="74" t="s">
        <v>14</v>
      </c>
      <c r="K95" s="74" t="s">
        <v>13</v>
      </c>
      <c r="L95" s="141"/>
      <c r="M95" s="74" t="s">
        <v>15</v>
      </c>
      <c r="N95" s="74" t="s">
        <v>14</v>
      </c>
      <c r="O95" s="137"/>
      <c r="P95" s="139"/>
    </row>
    <row r="96" spans="2:19" s="8" customFormat="1" ht="27" customHeight="1">
      <c r="B96" s="20">
        <v>20</v>
      </c>
      <c r="C96" s="12" t="s">
        <v>58</v>
      </c>
      <c r="D96" s="12" t="s">
        <v>43</v>
      </c>
      <c r="E96" s="29">
        <v>30</v>
      </c>
      <c r="F96" s="13">
        <v>2</v>
      </c>
      <c r="G96" s="13">
        <v>1385</v>
      </c>
      <c r="H96" s="14" t="s">
        <v>25</v>
      </c>
      <c r="I96" s="14" t="s">
        <v>25</v>
      </c>
      <c r="J96" s="14">
        <v>9.6</v>
      </c>
      <c r="K96" s="13">
        <v>4</v>
      </c>
      <c r="L96" s="13">
        <v>60</v>
      </c>
      <c r="M96" s="14">
        <v>23.2</v>
      </c>
      <c r="N96" s="14">
        <v>3.8</v>
      </c>
      <c r="O96" s="109">
        <f aca="true" t="shared" si="3" ref="O96:O109">M96/(L96*0.9)*100</f>
        <v>42.96296296296296</v>
      </c>
      <c r="P96" s="21">
        <v>1385</v>
      </c>
      <c r="Q96" s="6"/>
      <c r="R96" s="6"/>
      <c r="S96" s="6"/>
    </row>
    <row r="97" spans="2:19" s="8" customFormat="1" ht="27" customHeight="1">
      <c r="B97" s="20">
        <v>21</v>
      </c>
      <c r="C97" s="48" t="s">
        <v>86</v>
      </c>
      <c r="D97" s="12" t="s">
        <v>59</v>
      </c>
      <c r="E97" s="29">
        <v>30</v>
      </c>
      <c r="F97" s="13">
        <v>2</v>
      </c>
      <c r="G97" s="13">
        <v>1385</v>
      </c>
      <c r="H97" s="14" t="s">
        <v>25</v>
      </c>
      <c r="I97" s="14" t="s">
        <v>25</v>
      </c>
      <c r="J97" s="14" t="s">
        <v>25</v>
      </c>
      <c r="K97" s="13" t="s">
        <v>25</v>
      </c>
      <c r="L97" s="13">
        <v>60</v>
      </c>
      <c r="M97" s="14">
        <v>18.6</v>
      </c>
      <c r="N97" s="14">
        <v>7.7</v>
      </c>
      <c r="O97" s="14">
        <f t="shared" si="3"/>
        <v>34.44444444444445</v>
      </c>
      <c r="P97" s="21">
        <v>1385</v>
      </c>
      <c r="Q97" s="6"/>
      <c r="R97" s="6"/>
      <c r="S97" s="6"/>
    </row>
    <row r="98" spans="2:19" s="8" customFormat="1" ht="27" customHeight="1">
      <c r="B98" s="20">
        <v>22</v>
      </c>
      <c r="C98" s="12" t="s">
        <v>60</v>
      </c>
      <c r="D98" s="12" t="s">
        <v>43</v>
      </c>
      <c r="E98" s="29">
        <v>30</v>
      </c>
      <c r="F98" s="13">
        <v>2</v>
      </c>
      <c r="G98" s="13">
        <v>1386</v>
      </c>
      <c r="H98" s="14" t="s">
        <v>25</v>
      </c>
      <c r="I98" s="14" t="s">
        <v>25</v>
      </c>
      <c r="J98" s="14">
        <v>9.6</v>
      </c>
      <c r="K98" s="13">
        <v>4</v>
      </c>
      <c r="L98" s="13">
        <v>60</v>
      </c>
      <c r="M98" s="14">
        <v>43.7</v>
      </c>
      <c r="N98" s="14">
        <v>14.8</v>
      </c>
      <c r="O98" s="14">
        <f t="shared" si="3"/>
        <v>80.92592592592594</v>
      </c>
      <c r="P98" s="21">
        <v>1386</v>
      </c>
      <c r="Q98" s="6"/>
      <c r="R98" s="6"/>
      <c r="S98" s="6"/>
    </row>
    <row r="99" spans="2:19" s="8" customFormat="1" ht="27" customHeight="1">
      <c r="B99" s="20">
        <v>23</v>
      </c>
      <c r="C99" s="12" t="s">
        <v>61</v>
      </c>
      <c r="D99" s="12" t="s">
        <v>43</v>
      </c>
      <c r="E99" s="29">
        <v>40</v>
      </c>
      <c r="F99" s="13">
        <v>2</v>
      </c>
      <c r="G99" s="13">
        <v>1388</v>
      </c>
      <c r="H99" s="14" t="s">
        <v>25</v>
      </c>
      <c r="I99" s="14" t="s">
        <v>25</v>
      </c>
      <c r="J99" s="14">
        <v>14.4</v>
      </c>
      <c r="K99" s="13">
        <v>6</v>
      </c>
      <c r="L99" s="13">
        <v>80</v>
      </c>
      <c r="M99" s="14">
        <v>24.9</v>
      </c>
      <c r="N99" s="109">
        <v>9</v>
      </c>
      <c r="O99" s="14">
        <f t="shared" si="3"/>
        <v>34.583333333333336</v>
      </c>
      <c r="P99" s="21">
        <v>1388</v>
      </c>
      <c r="Q99" s="6"/>
      <c r="R99" s="6"/>
      <c r="S99" s="6"/>
    </row>
    <row r="100" spans="2:19" s="8" customFormat="1" ht="27" customHeight="1">
      <c r="B100" s="20">
        <v>24</v>
      </c>
      <c r="C100" s="48" t="s">
        <v>85</v>
      </c>
      <c r="D100" s="12" t="s">
        <v>62</v>
      </c>
      <c r="E100" s="29">
        <v>25</v>
      </c>
      <c r="F100" s="13">
        <v>1</v>
      </c>
      <c r="G100" s="13">
        <v>1389</v>
      </c>
      <c r="H100" s="14" t="s">
        <v>25</v>
      </c>
      <c r="I100" s="14" t="s">
        <v>25</v>
      </c>
      <c r="J100" s="14" t="s">
        <v>25</v>
      </c>
      <c r="K100" s="14" t="s">
        <v>25</v>
      </c>
      <c r="L100" s="13">
        <v>25</v>
      </c>
      <c r="M100" s="14">
        <v>13.2</v>
      </c>
      <c r="N100" s="14">
        <v>6.8</v>
      </c>
      <c r="O100" s="14">
        <f t="shared" si="3"/>
        <v>58.666666666666664</v>
      </c>
      <c r="P100" s="21">
        <v>1389</v>
      </c>
      <c r="Q100" s="6"/>
      <c r="R100" s="6"/>
      <c r="S100" s="6"/>
    </row>
    <row r="101" spans="2:19" s="8" customFormat="1" ht="27" customHeight="1">
      <c r="B101" s="20">
        <v>25</v>
      </c>
      <c r="C101" s="48" t="s">
        <v>84</v>
      </c>
      <c r="D101" s="12" t="s">
        <v>43</v>
      </c>
      <c r="E101" s="29">
        <v>24</v>
      </c>
      <c r="F101" s="13">
        <v>1</v>
      </c>
      <c r="G101" s="13">
        <v>1390</v>
      </c>
      <c r="H101" s="14" t="s">
        <v>25</v>
      </c>
      <c r="I101" s="14" t="s">
        <v>25</v>
      </c>
      <c r="J101" s="14" t="s">
        <v>25</v>
      </c>
      <c r="K101" s="14" t="s">
        <v>25</v>
      </c>
      <c r="L101" s="13">
        <v>24</v>
      </c>
      <c r="M101" s="50">
        <v>18</v>
      </c>
      <c r="N101" s="50">
        <v>7</v>
      </c>
      <c r="O101" s="49">
        <f t="shared" si="3"/>
        <v>83.33333333333333</v>
      </c>
      <c r="P101" s="21">
        <v>1390</v>
      </c>
      <c r="Q101" s="6"/>
      <c r="R101" s="6"/>
      <c r="S101" s="6"/>
    </row>
    <row r="102" spans="2:19" s="8" customFormat="1" ht="27" customHeight="1">
      <c r="B102" s="117">
        <v>26</v>
      </c>
      <c r="C102" s="119" t="s">
        <v>63</v>
      </c>
      <c r="D102" s="12" t="s">
        <v>43</v>
      </c>
      <c r="E102" s="29">
        <v>40</v>
      </c>
      <c r="F102" s="13">
        <v>1</v>
      </c>
      <c r="G102" s="13">
        <v>1390</v>
      </c>
      <c r="H102" s="14" t="s">
        <v>25</v>
      </c>
      <c r="I102" s="14" t="s">
        <v>25</v>
      </c>
      <c r="J102" s="123">
        <v>14.4</v>
      </c>
      <c r="K102" s="121">
        <v>6</v>
      </c>
      <c r="L102" s="121">
        <v>80</v>
      </c>
      <c r="M102" s="128">
        <v>47.5</v>
      </c>
      <c r="N102" s="126">
        <v>7</v>
      </c>
      <c r="O102" s="126">
        <f t="shared" si="3"/>
        <v>65.97222222222221</v>
      </c>
      <c r="P102" s="115">
        <v>1390</v>
      </c>
      <c r="Q102" s="6"/>
      <c r="R102" s="6"/>
      <c r="S102" s="6"/>
    </row>
    <row r="103" spans="2:19" s="8" customFormat="1" ht="27" customHeight="1">
      <c r="B103" s="117"/>
      <c r="C103" s="119"/>
      <c r="D103" s="12" t="s">
        <v>43</v>
      </c>
      <c r="E103" s="29">
        <v>40</v>
      </c>
      <c r="F103" s="13">
        <v>1</v>
      </c>
      <c r="G103" s="13">
        <v>1391</v>
      </c>
      <c r="H103" s="14" t="s">
        <v>25</v>
      </c>
      <c r="I103" s="14" t="s">
        <v>25</v>
      </c>
      <c r="J103" s="123"/>
      <c r="K103" s="121"/>
      <c r="L103" s="121"/>
      <c r="M103" s="129"/>
      <c r="N103" s="127"/>
      <c r="O103" s="127" t="e">
        <f t="shared" si="3"/>
        <v>#DIV/0!</v>
      </c>
      <c r="P103" s="115"/>
      <c r="Q103" s="6"/>
      <c r="R103" s="6"/>
      <c r="S103" s="6"/>
    </row>
    <row r="104" spans="2:19" s="8" customFormat="1" ht="27" customHeight="1">
      <c r="B104" s="20">
        <v>27</v>
      </c>
      <c r="C104" s="46" t="s">
        <v>82</v>
      </c>
      <c r="D104" s="12" t="s">
        <v>43</v>
      </c>
      <c r="E104" s="29">
        <v>30</v>
      </c>
      <c r="F104" s="13">
        <v>1</v>
      </c>
      <c r="G104" s="13">
        <v>1390</v>
      </c>
      <c r="H104" s="14" t="s">
        <v>25</v>
      </c>
      <c r="I104" s="14" t="s">
        <v>25</v>
      </c>
      <c r="J104" s="14" t="s">
        <v>25</v>
      </c>
      <c r="K104" s="14" t="s">
        <v>25</v>
      </c>
      <c r="L104" s="13">
        <v>30</v>
      </c>
      <c r="M104" s="14">
        <v>22.1</v>
      </c>
      <c r="N104" s="14">
        <v>11.4</v>
      </c>
      <c r="O104" s="14">
        <f t="shared" si="3"/>
        <v>81.85185185185185</v>
      </c>
      <c r="P104" s="21">
        <v>1390</v>
      </c>
      <c r="Q104" s="6"/>
      <c r="R104" s="6"/>
      <c r="S104" s="6"/>
    </row>
    <row r="105" spans="2:19" s="8" customFormat="1" ht="27" customHeight="1">
      <c r="B105" s="70">
        <v>28</v>
      </c>
      <c r="C105" s="71" t="s">
        <v>99</v>
      </c>
      <c r="D105" s="71" t="s">
        <v>43</v>
      </c>
      <c r="E105" s="69">
        <v>15</v>
      </c>
      <c r="F105" s="69">
        <v>1</v>
      </c>
      <c r="G105" s="69">
        <v>1391</v>
      </c>
      <c r="H105" s="73" t="s">
        <v>25</v>
      </c>
      <c r="I105" s="73" t="s">
        <v>25</v>
      </c>
      <c r="J105" s="73" t="s">
        <v>25</v>
      </c>
      <c r="K105" s="73" t="s">
        <v>25</v>
      </c>
      <c r="L105" s="69">
        <v>15</v>
      </c>
      <c r="M105" s="73">
        <v>6.8</v>
      </c>
      <c r="N105" s="73">
        <v>2.6</v>
      </c>
      <c r="O105" s="73">
        <f t="shared" si="3"/>
        <v>50.37037037037037</v>
      </c>
      <c r="P105" s="72">
        <v>1391</v>
      </c>
      <c r="Q105" s="6"/>
      <c r="R105" s="6"/>
      <c r="S105" s="6"/>
    </row>
    <row r="106" spans="2:19" s="8" customFormat="1" ht="27" customHeight="1">
      <c r="B106" s="20">
        <v>29</v>
      </c>
      <c r="C106" s="12" t="s">
        <v>64</v>
      </c>
      <c r="D106" s="12" t="s">
        <v>43</v>
      </c>
      <c r="E106" s="29">
        <v>40</v>
      </c>
      <c r="F106" s="13">
        <v>2</v>
      </c>
      <c r="G106" s="13">
        <v>1392</v>
      </c>
      <c r="H106" s="14" t="s">
        <v>25</v>
      </c>
      <c r="I106" s="14" t="s">
        <v>25</v>
      </c>
      <c r="J106" s="14">
        <v>9.6</v>
      </c>
      <c r="K106" s="14">
        <v>4</v>
      </c>
      <c r="L106" s="13">
        <v>80</v>
      </c>
      <c r="M106" s="32">
        <v>19</v>
      </c>
      <c r="N106" s="32">
        <v>7.7</v>
      </c>
      <c r="O106" s="49">
        <f t="shared" si="3"/>
        <v>26.38888888888889</v>
      </c>
      <c r="P106" s="21">
        <v>1392</v>
      </c>
      <c r="Q106" s="6"/>
      <c r="R106" s="6"/>
      <c r="S106" s="6"/>
    </row>
    <row r="107" spans="2:19" s="8" customFormat="1" ht="27" customHeight="1">
      <c r="B107" s="70">
        <v>30</v>
      </c>
      <c r="C107" s="46" t="s">
        <v>65</v>
      </c>
      <c r="D107" s="12" t="s">
        <v>43</v>
      </c>
      <c r="E107" s="29">
        <v>40</v>
      </c>
      <c r="F107" s="13">
        <v>1</v>
      </c>
      <c r="G107" s="13">
        <v>1392</v>
      </c>
      <c r="H107" s="14" t="s">
        <v>25</v>
      </c>
      <c r="I107" s="14" t="s">
        <v>25</v>
      </c>
      <c r="J107" s="14" t="s">
        <v>25</v>
      </c>
      <c r="K107" s="14" t="s">
        <v>25</v>
      </c>
      <c r="L107" s="13">
        <v>40</v>
      </c>
      <c r="M107" s="32">
        <v>19.8</v>
      </c>
      <c r="N107" s="14">
        <v>10.6</v>
      </c>
      <c r="O107" s="109">
        <f t="shared" si="3"/>
        <v>55.00000000000001</v>
      </c>
      <c r="P107" s="21">
        <v>1392</v>
      </c>
      <c r="Q107" s="6"/>
      <c r="R107" s="6"/>
      <c r="S107" s="6"/>
    </row>
    <row r="108" spans="2:19" s="8" customFormat="1" ht="27" customHeight="1">
      <c r="B108" s="70">
        <v>31</v>
      </c>
      <c r="C108" s="12" t="s">
        <v>66</v>
      </c>
      <c r="D108" s="23" t="s">
        <v>68</v>
      </c>
      <c r="E108" s="29">
        <v>75</v>
      </c>
      <c r="F108" s="13">
        <v>2</v>
      </c>
      <c r="G108" s="13">
        <v>1378</v>
      </c>
      <c r="H108" s="14" t="s">
        <v>25</v>
      </c>
      <c r="I108" s="14" t="s">
        <v>25</v>
      </c>
      <c r="J108" s="14" t="s">
        <v>25</v>
      </c>
      <c r="K108" s="14" t="s">
        <v>25</v>
      </c>
      <c r="L108" s="13">
        <v>150</v>
      </c>
      <c r="M108" s="32">
        <v>107</v>
      </c>
      <c r="N108" s="32">
        <v>23</v>
      </c>
      <c r="O108" s="101">
        <f t="shared" si="3"/>
        <v>79.25925925925927</v>
      </c>
      <c r="P108" s="21">
        <v>1378</v>
      </c>
      <c r="Q108" s="6"/>
      <c r="R108" s="6"/>
      <c r="S108" s="6"/>
    </row>
    <row r="109" spans="2:19" s="8" customFormat="1" ht="27" customHeight="1">
      <c r="B109" s="117">
        <v>32</v>
      </c>
      <c r="C109" s="119" t="s">
        <v>67</v>
      </c>
      <c r="D109" s="23" t="s">
        <v>69</v>
      </c>
      <c r="E109" s="29">
        <v>23</v>
      </c>
      <c r="F109" s="13">
        <v>3</v>
      </c>
      <c r="G109" s="13">
        <v>1357</v>
      </c>
      <c r="H109" s="14" t="s">
        <v>25</v>
      </c>
      <c r="I109" s="14" t="s">
        <v>25</v>
      </c>
      <c r="J109" s="14" t="s">
        <v>25</v>
      </c>
      <c r="K109" s="14" t="s">
        <v>25</v>
      </c>
      <c r="L109" s="126">
        <v>94</v>
      </c>
      <c r="M109" s="126">
        <v>76</v>
      </c>
      <c r="N109" s="126">
        <v>21</v>
      </c>
      <c r="O109" s="128">
        <f t="shared" si="3"/>
        <v>89.83451536643025</v>
      </c>
      <c r="P109" s="115">
        <v>1357</v>
      </c>
      <c r="Q109" s="6"/>
      <c r="R109" s="6"/>
      <c r="S109" s="6"/>
    </row>
    <row r="110" spans="2:19" s="8" customFormat="1" ht="27" customHeight="1">
      <c r="B110" s="117"/>
      <c r="C110" s="119"/>
      <c r="D110" s="23" t="s">
        <v>68</v>
      </c>
      <c r="E110" s="29">
        <v>25</v>
      </c>
      <c r="F110" s="13">
        <v>1</v>
      </c>
      <c r="G110" s="13">
        <v>1357</v>
      </c>
      <c r="H110" s="14" t="s">
        <v>25</v>
      </c>
      <c r="I110" s="14" t="s">
        <v>25</v>
      </c>
      <c r="J110" s="14" t="s">
        <v>25</v>
      </c>
      <c r="K110" s="14" t="s">
        <v>25</v>
      </c>
      <c r="L110" s="127"/>
      <c r="M110" s="127"/>
      <c r="N110" s="127"/>
      <c r="O110" s="129"/>
      <c r="P110" s="115"/>
      <c r="Q110" s="6"/>
      <c r="R110" s="6"/>
      <c r="S110" s="6"/>
    </row>
    <row r="111" spans="2:19" s="8" customFormat="1" ht="27" customHeight="1">
      <c r="B111" s="34">
        <v>33</v>
      </c>
      <c r="C111" s="35" t="s">
        <v>72</v>
      </c>
      <c r="D111" s="23" t="s">
        <v>43</v>
      </c>
      <c r="E111" s="37">
        <v>15</v>
      </c>
      <c r="F111" s="37">
        <v>1</v>
      </c>
      <c r="G111" s="37">
        <v>1385</v>
      </c>
      <c r="H111" s="36" t="s">
        <v>25</v>
      </c>
      <c r="I111" s="36" t="s">
        <v>25</v>
      </c>
      <c r="J111" s="36" t="s">
        <v>25</v>
      </c>
      <c r="K111" s="36" t="s">
        <v>25</v>
      </c>
      <c r="L111" s="37">
        <f>F111*E111</f>
        <v>15</v>
      </c>
      <c r="M111" s="37">
        <v>9.4</v>
      </c>
      <c r="N111" s="37">
        <v>4.1</v>
      </c>
      <c r="O111" s="59">
        <f aca="true" t="shared" si="4" ref="O111:O116">M111/(L111*0.9)*100</f>
        <v>69.62962962962963</v>
      </c>
      <c r="P111" s="33">
        <v>1392</v>
      </c>
      <c r="Q111" s="6"/>
      <c r="R111" s="6"/>
      <c r="S111" s="6"/>
    </row>
    <row r="112" spans="2:19" s="8" customFormat="1" ht="27" customHeight="1">
      <c r="B112" s="39">
        <v>34</v>
      </c>
      <c r="C112" s="40" t="s">
        <v>80</v>
      </c>
      <c r="D112" s="23" t="s">
        <v>43</v>
      </c>
      <c r="E112" s="42">
        <v>40</v>
      </c>
      <c r="F112" s="42">
        <v>2</v>
      </c>
      <c r="G112" s="42">
        <v>1393</v>
      </c>
      <c r="H112" s="41" t="s">
        <v>25</v>
      </c>
      <c r="I112" s="41" t="s">
        <v>25</v>
      </c>
      <c r="J112" s="41">
        <v>14.4</v>
      </c>
      <c r="K112" s="41">
        <v>6</v>
      </c>
      <c r="L112" s="42">
        <v>80</v>
      </c>
      <c r="M112" s="42">
        <v>22.4</v>
      </c>
      <c r="N112" s="42">
        <v>7.6</v>
      </c>
      <c r="O112" s="59">
        <f t="shared" si="4"/>
        <v>31.11111111111111</v>
      </c>
      <c r="P112" s="38">
        <v>1393</v>
      </c>
      <c r="Q112" s="6"/>
      <c r="R112" s="6"/>
      <c r="S112" s="6"/>
    </row>
    <row r="113" spans="2:19" s="8" customFormat="1" ht="27" customHeight="1">
      <c r="B113" s="70">
        <v>35</v>
      </c>
      <c r="C113" s="48" t="s">
        <v>83</v>
      </c>
      <c r="D113" s="48" t="s">
        <v>43</v>
      </c>
      <c r="E113" s="50">
        <v>30</v>
      </c>
      <c r="F113" s="50">
        <v>1</v>
      </c>
      <c r="G113" s="50">
        <v>1393</v>
      </c>
      <c r="H113" s="49" t="s">
        <v>25</v>
      </c>
      <c r="I113" s="49" t="s">
        <v>25</v>
      </c>
      <c r="J113" s="49" t="s">
        <v>25</v>
      </c>
      <c r="K113" s="49" t="s">
        <v>25</v>
      </c>
      <c r="L113" s="50">
        <v>30</v>
      </c>
      <c r="M113" s="51">
        <v>24</v>
      </c>
      <c r="N113" s="51">
        <v>5.4</v>
      </c>
      <c r="O113" s="59">
        <f t="shared" si="4"/>
        <v>88.88888888888889</v>
      </c>
      <c r="P113" s="47">
        <v>1393</v>
      </c>
      <c r="Q113" s="6"/>
      <c r="R113" s="6"/>
      <c r="S113" s="6"/>
    </row>
    <row r="114" spans="2:19" s="8" customFormat="1" ht="27" customHeight="1">
      <c r="B114" s="70">
        <v>36</v>
      </c>
      <c r="C114" s="40" t="s">
        <v>81</v>
      </c>
      <c r="D114" s="23" t="s">
        <v>43</v>
      </c>
      <c r="E114" s="42">
        <v>30</v>
      </c>
      <c r="F114" s="42">
        <v>1</v>
      </c>
      <c r="G114" s="42">
        <v>1393</v>
      </c>
      <c r="H114" s="41" t="s">
        <v>25</v>
      </c>
      <c r="I114" s="41" t="s">
        <v>25</v>
      </c>
      <c r="J114" s="41" t="s">
        <v>25</v>
      </c>
      <c r="K114" s="41" t="s">
        <v>25</v>
      </c>
      <c r="L114" s="42">
        <v>30</v>
      </c>
      <c r="M114" s="42">
        <v>18</v>
      </c>
      <c r="N114" s="42">
        <v>2.9</v>
      </c>
      <c r="O114" s="59">
        <f t="shared" si="4"/>
        <v>66.66666666666666</v>
      </c>
      <c r="P114" s="38">
        <v>1393</v>
      </c>
      <c r="Q114" s="6"/>
      <c r="R114" s="6"/>
      <c r="S114" s="6"/>
    </row>
    <row r="115" spans="2:19" s="8" customFormat="1" ht="27" customHeight="1">
      <c r="B115" s="70">
        <v>37</v>
      </c>
      <c r="C115" s="71" t="s">
        <v>107</v>
      </c>
      <c r="D115" s="23" t="s">
        <v>43</v>
      </c>
      <c r="E115" s="69">
        <v>24</v>
      </c>
      <c r="F115" s="69">
        <v>1</v>
      </c>
      <c r="G115" s="69">
        <v>1394</v>
      </c>
      <c r="H115" s="73" t="s">
        <v>25</v>
      </c>
      <c r="I115" s="73" t="s">
        <v>25</v>
      </c>
      <c r="J115" s="73" t="s">
        <v>25</v>
      </c>
      <c r="K115" s="73" t="s">
        <v>25</v>
      </c>
      <c r="L115" s="69">
        <v>24</v>
      </c>
      <c r="M115" s="69">
        <v>11.7</v>
      </c>
      <c r="N115" s="69">
        <v>9.5</v>
      </c>
      <c r="O115" s="73">
        <f t="shared" si="4"/>
        <v>54.166666666666664</v>
      </c>
      <c r="P115" s="72">
        <v>1394</v>
      </c>
      <c r="Q115" s="6"/>
      <c r="R115" s="6"/>
      <c r="S115" s="6"/>
    </row>
    <row r="116" spans="2:19" s="8" customFormat="1" ht="27" customHeight="1">
      <c r="B116" s="70">
        <v>38</v>
      </c>
      <c r="C116" s="56" t="s">
        <v>91</v>
      </c>
      <c r="D116" s="23" t="s">
        <v>43</v>
      </c>
      <c r="E116" s="54">
        <v>40</v>
      </c>
      <c r="F116" s="54">
        <v>2</v>
      </c>
      <c r="G116" s="54">
        <v>1394</v>
      </c>
      <c r="H116" s="58" t="s">
        <v>25</v>
      </c>
      <c r="I116" s="58" t="s">
        <v>25</v>
      </c>
      <c r="J116" s="58">
        <v>14.4</v>
      </c>
      <c r="K116" s="58">
        <v>6</v>
      </c>
      <c r="L116" s="54">
        <v>80</v>
      </c>
      <c r="M116" s="54">
        <v>29</v>
      </c>
      <c r="N116" s="54">
        <v>6.9</v>
      </c>
      <c r="O116" s="59">
        <f t="shared" si="4"/>
        <v>40.27777777777778</v>
      </c>
      <c r="P116" s="57">
        <v>1394</v>
      </c>
      <c r="Q116" s="6"/>
      <c r="R116" s="6"/>
      <c r="S116" s="6"/>
    </row>
    <row r="117" spans="2:19" s="8" customFormat="1" ht="27" customHeight="1">
      <c r="B117" s="111">
        <v>39</v>
      </c>
      <c r="C117" s="112" t="s">
        <v>95</v>
      </c>
      <c r="D117" s="23" t="s">
        <v>43</v>
      </c>
      <c r="E117" s="109">
        <v>40</v>
      </c>
      <c r="F117" s="109">
        <v>2</v>
      </c>
      <c r="G117" s="109">
        <v>1395</v>
      </c>
      <c r="H117" s="110" t="s">
        <v>25</v>
      </c>
      <c r="I117" s="110" t="s">
        <v>25</v>
      </c>
      <c r="J117" s="110">
        <v>14.4</v>
      </c>
      <c r="K117" s="110">
        <v>6</v>
      </c>
      <c r="L117" s="109">
        <v>80</v>
      </c>
      <c r="M117" s="109">
        <v>0</v>
      </c>
      <c r="N117" s="109">
        <v>0</v>
      </c>
      <c r="O117" s="110" t="s">
        <v>25</v>
      </c>
      <c r="P117" s="113">
        <v>1395</v>
      </c>
      <c r="Q117" s="6"/>
      <c r="R117" s="6"/>
      <c r="S117" s="6"/>
    </row>
    <row r="118" spans="2:19" s="8" customFormat="1" ht="27" customHeight="1">
      <c r="B118" s="111">
        <v>40</v>
      </c>
      <c r="C118" s="112" t="s">
        <v>112</v>
      </c>
      <c r="D118" s="23" t="s">
        <v>43</v>
      </c>
      <c r="E118" s="114">
        <v>12.5</v>
      </c>
      <c r="F118" s="109">
        <v>2</v>
      </c>
      <c r="G118" s="109">
        <v>1396</v>
      </c>
      <c r="H118" s="110" t="s">
        <v>25</v>
      </c>
      <c r="I118" s="110" t="s">
        <v>25</v>
      </c>
      <c r="J118" s="110" t="s">
        <v>25</v>
      </c>
      <c r="K118" s="110" t="s">
        <v>25</v>
      </c>
      <c r="L118" s="109">
        <v>25</v>
      </c>
      <c r="M118" s="109"/>
      <c r="N118" s="109"/>
      <c r="O118" s="110"/>
      <c r="P118" s="113">
        <v>1396</v>
      </c>
      <c r="Q118" s="6"/>
      <c r="R118" s="6"/>
      <c r="S118" s="6"/>
    </row>
    <row r="119" spans="2:19" s="8" customFormat="1" ht="27" customHeight="1">
      <c r="B119" s="70">
        <v>41</v>
      </c>
      <c r="C119" s="71" t="s">
        <v>113</v>
      </c>
      <c r="D119" s="23" t="s">
        <v>43</v>
      </c>
      <c r="E119" s="69">
        <v>30</v>
      </c>
      <c r="F119" s="69">
        <v>1</v>
      </c>
      <c r="G119" s="69">
        <v>1396</v>
      </c>
      <c r="H119" s="110" t="s">
        <v>25</v>
      </c>
      <c r="I119" s="110" t="s">
        <v>25</v>
      </c>
      <c r="J119" s="110" t="s">
        <v>25</v>
      </c>
      <c r="K119" s="110" t="s">
        <v>25</v>
      </c>
      <c r="L119" s="69">
        <v>30</v>
      </c>
      <c r="M119" s="69"/>
      <c r="N119" s="69"/>
      <c r="O119" s="73"/>
      <c r="P119" s="72">
        <v>1396</v>
      </c>
      <c r="Q119" s="6"/>
      <c r="R119" s="6"/>
      <c r="S119" s="6"/>
    </row>
    <row r="120" spans="2:19" s="10" customFormat="1" ht="30" customHeight="1">
      <c r="B120" s="143" t="s">
        <v>24</v>
      </c>
      <c r="C120" s="144"/>
      <c r="D120" s="80" t="s">
        <v>25</v>
      </c>
      <c r="E120" s="80" t="s">
        <v>25</v>
      </c>
      <c r="F120" s="81">
        <f>SUM(F96:F119,F63:F90)</f>
        <v>77</v>
      </c>
      <c r="G120" s="80" t="s">
        <v>25</v>
      </c>
      <c r="H120" s="81">
        <f>SUM(H96:H119,H63:H90)</f>
        <v>0</v>
      </c>
      <c r="I120" s="81">
        <f>SUM(I96:I119,I63:I90)</f>
        <v>0</v>
      </c>
      <c r="J120" s="81">
        <f>SUM(J96:J119,J63:J90)</f>
        <v>270</v>
      </c>
      <c r="K120" s="81">
        <f>SUM(K96:K119,K63:K90)</f>
        <v>107</v>
      </c>
      <c r="L120" s="81">
        <f>SUM(L96:L119,L63:L90)</f>
        <v>2352</v>
      </c>
      <c r="M120" s="82" t="s">
        <v>25</v>
      </c>
      <c r="N120" s="82" t="s">
        <v>25</v>
      </c>
      <c r="O120" s="83" t="s">
        <v>25</v>
      </c>
      <c r="P120" s="84" t="s">
        <v>25</v>
      </c>
      <c r="Q120" s="9"/>
      <c r="R120" s="9"/>
      <c r="S120" s="9"/>
    </row>
    <row r="121" spans="2:19" s="10" customFormat="1" ht="30" customHeight="1" thickBot="1">
      <c r="B121" s="145" t="s">
        <v>23</v>
      </c>
      <c r="C121" s="146"/>
      <c r="D121" s="79" t="s">
        <v>25</v>
      </c>
      <c r="E121" s="79" t="s">
        <v>25</v>
      </c>
      <c r="F121" s="76">
        <f>SUM(F120,F55,F40,F17)</f>
        <v>140</v>
      </c>
      <c r="G121" s="79" t="s">
        <v>25</v>
      </c>
      <c r="H121" s="76">
        <f>SUM(H120,H55,H40,H17)</f>
        <v>150</v>
      </c>
      <c r="I121" s="76">
        <f>SUM(I120,I55,I40,I17)</f>
        <v>5</v>
      </c>
      <c r="J121" s="76">
        <f>SUM(J120,J55,J40,J17)</f>
        <v>291.6</v>
      </c>
      <c r="K121" s="76">
        <f>SUM(K120,K55,K40,K17)</f>
        <v>116</v>
      </c>
      <c r="L121" s="76">
        <f>SUM(L120,L55,L40,L17)</f>
        <v>10561</v>
      </c>
      <c r="M121" s="77" t="s">
        <v>25</v>
      </c>
      <c r="N121" s="77" t="s">
        <v>25</v>
      </c>
      <c r="O121" s="75" t="s">
        <v>25</v>
      </c>
      <c r="P121" s="85" t="s">
        <v>25</v>
      </c>
      <c r="Q121" s="9"/>
      <c r="R121" s="9"/>
      <c r="S121" s="9"/>
    </row>
    <row r="122" spans="2:4" ht="21" thickTop="1">
      <c r="B122" s="125" t="s">
        <v>77</v>
      </c>
      <c r="C122" s="125"/>
      <c r="D122" s="125"/>
    </row>
    <row r="123" spans="2:4" ht="20.25">
      <c r="B123" s="135" t="s">
        <v>78</v>
      </c>
      <c r="C123" s="135"/>
      <c r="D123" s="135"/>
    </row>
  </sheetData>
  <sheetProtection/>
  <mergeCells count="247">
    <mergeCell ref="N15:N16"/>
    <mergeCell ref="M15:M16"/>
    <mergeCell ref="N30:N31"/>
    <mergeCell ref="M30:M31"/>
    <mergeCell ref="P63:P64"/>
    <mergeCell ref="M63:M64"/>
    <mergeCell ref="N63:N64"/>
    <mergeCell ref="B18:P18"/>
    <mergeCell ref="B19:B21"/>
    <mergeCell ref="C19:C21"/>
    <mergeCell ref="L63:L64"/>
    <mergeCell ref="B15:B16"/>
    <mergeCell ref="C15:C16"/>
    <mergeCell ref="D15:D16"/>
    <mergeCell ref="L15:L16"/>
    <mergeCell ref="P15:P16"/>
    <mergeCell ref="O15:O16"/>
    <mergeCell ref="B63:B64"/>
    <mergeCell ref="C63:C64"/>
    <mergeCell ref="D63:D64"/>
    <mergeCell ref="J63:J64"/>
    <mergeCell ref="K63:K64"/>
    <mergeCell ref="O63:O64"/>
    <mergeCell ref="D26:D27"/>
    <mergeCell ref="D28:D29"/>
    <mergeCell ref="N28:N29"/>
    <mergeCell ref="O28:O29"/>
    <mergeCell ref="O32:O33"/>
    <mergeCell ref="N32:N33"/>
    <mergeCell ref="M32:M33"/>
    <mergeCell ref="D19:D21"/>
    <mergeCell ref="D35:D36"/>
    <mergeCell ref="N10:N11"/>
    <mergeCell ref="O10:O11"/>
    <mergeCell ref="L10:L11"/>
    <mergeCell ref="P8:P9"/>
    <mergeCell ref="D10:D11"/>
    <mergeCell ref="M10:M11"/>
    <mergeCell ref="M8:M9"/>
    <mergeCell ref="O30:O31"/>
    <mergeCell ref="B70:B71"/>
    <mergeCell ref="C70:C71"/>
    <mergeCell ref="D70:D71"/>
    <mergeCell ref="P70:P71"/>
    <mergeCell ref="J70:J71"/>
    <mergeCell ref="K70:K71"/>
    <mergeCell ref="M70:M71"/>
    <mergeCell ref="N70:N71"/>
    <mergeCell ref="O70:O71"/>
    <mergeCell ref="L109:L110"/>
    <mergeCell ref="M109:M110"/>
    <mergeCell ref="N109:N110"/>
    <mergeCell ref="O109:O110"/>
    <mergeCell ref="L102:L103"/>
    <mergeCell ref="M84:M85"/>
    <mergeCell ref="B92:P92"/>
    <mergeCell ref="M102:M103"/>
    <mergeCell ref="N102:N103"/>
    <mergeCell ref="L84:L85"/>
    <mergeCell ref="O102:O103"/>
    <mergeCell ref="M75:M76"/>
    <mergeCell ref="N75:N76"/>
    <mergeCell ref="O75:O76"/>
    <mergeCell ref="M77:M78"/>
    <mergeCell ref="O89:O90"/>
    <mergeCell ref="O79:O80"/>
    <mergeCell ref="M81:M82"/>
    <mergeCell ref="N81:N82"/>
    <mergeCell ref="O81:O82"/>
    <mergeCell ref="O22:O24"/>
    <mergeCell ref="O26:O27"/>
    <mergeCell ref="M26:M27"/>
    <mergeCell ref="N26:N27"/>
    <mergeCell ref="M28:M29"/>
    <mergeCell ref="N77:N78"/>
    <mergeCell ref="O77:O78"/>
    <mergeCell ref="B1:P1"/>
    <mergeCell ref="B2:B4"/>
    <mergeCell ref="M2:N3"/>
    <mergeCell ref="O2:O4"/>
    <mergeCell ref="P2:P4"/>
    <mergeCell ref="D2:D4"/>
    <mergeCell ref="C2:C4"/>
    <mergeCell ref="G3:G4"/>
    <mergeCell ref="E3:F3"/>
    <mergeCell ref="H3:I3"/>
    <mergeCell ref="J3:K3"/>
    <mergeCell ref="E2:K2"/>
    <mergeCell ref="L2:L4"/>
    <mergeCell ref="B8:B9"/>
    <mergeCell ref="C8:C9"/>
    <mergeCell ref="D8:D9"/>
    <mergeCell ref="L8:L9"/>
    <mergeCell ref="E19:K19"/>
    <mergeCell ref="L19:L21"/>
    <mergeCell ref="M19:N20"/>
    <mergeCell ref="O8:O9"/>
    <mergeCell ref="O19:O21"/>
    <mergeCell ref="B17:C17"/>
    <mergeCell ref="N8:N9"/>
    <mergeCell ref="D12:D13"/>
    <mergeCell ref="C10:C13"/>
    <mergeCell ref="B10:B13"/>
    <mergeCell ref="B30:B31"/>
    <mergeCell ref="C30:C31"/>
    <mergeCell ref="P19:P21"/>
    <mergeCell ref="E20:F20"/>
    <mergeCell ref="G20:G21"/>
    <mergeCell ref="H20:I20"/>
    <mergeCell ref="J20:K20"/>
    <mergeCell ref="B22:B24"/>
    <mergeCell ref="C22:C24"/>
    <mergeCell ref="L22:L24"/>
    <mergeCell ref="B32:B33"/>
    <mergeCell ref="C32:C33"/>
    <mergeCell ref="L26:L27"/>
    <mergeCell ref="L28:L29"/>
    <mergeCell ref="L30:L31"/>
    <mergeCell ref="L32:L33"/>
    <mergeCell ref="C28:C29"/>
    <mergeCell ref="C26:C27"/>
    <mergeCell ref="B26:B27"/>
    <mergeCell ref="B28:B29"/>
    <mergeCell ref="D42:D44"/>
    <mergeCell ref="E42:K42"/>
    <mergeCell ref="P22:P24"/>
    <mergeCell ref="P26:P27"/>
    <mergeCell ref="P28:P29"/>
    <mergeCell ref="P30:P31"/>
    <mergeCell ref="P32:P33"/>
    <mergeCell ref="B41:P41"/>
    <mergeCell ref="B35:B36"/>
    <mergeCell ref="C35:C36"/>
    <mergeCell ref="O42:O44"/>
    <mergeCell ref="P42:P44"/>
    <mergeCell ref="N46:N47"/>
    <mergeCell ref="E43:F43"/>
    <mergeCell ref="G43:G44"/>
    <mergeCell ref="H43:I43"/>
    <mergeCell ref="J43:K43"/>
    <mergeCell ref="O46:O47"/>
    <mergeCell ref="M46:M47"/>
    <mergeCell ref="M60:N61"/>
    <mergeCell ref="C42:C44"/>
    <mergeCell ref="B46:B47"/>
    <mergeCell ref="C46:C47"/>
    <mergeCell ref="P46:P47"/>
    <mergeCell ref="L46:L47"/>
    <mergeCell ref="J46:J47"/>
    <mergeCell ref="K46:K47"/>
    <mergeCell ref="L42:L44"/>
    <mergeCell ref="M42:N43"/>
    <mergeCell ref="E61:F61"/>
    <mergeCell ref="G61:G62"/>
    <mergeCell ref="H61:I61"/>
    <mergeCell ref="J61:K61"/>
    <mergeCell ref="B59:P59"/>
    <mergeCell ref="B60:B62"/>
    <mergeCell ref="C60:C62"/>
    <mergeCell ref="D60:D62"/>
    <mergeCell ref="E60:K60"/>
    <mergeCell ref="L60:L62"/>
    <mergeCell ref="K75:K76"/>
    <mergeCell ref="L66:L67"/>
    <mergeCell ref="N66:N67"/>
    <mergeCell ref="P66:P67"/>
    <mergeCell ref="B55:C55"/>
    <mergeCell ref="B40:C40"/>
    <mergeCell ref="J66:J67"/>
    <mergeCell ref="K66:K67"/>
    <mergeCell ref="O60:O62"/>
    <mergeCell ref="P60:P62"/>
    <mergeCell ref="P77:P78"/>
    <mergeCell ref="B66:B67"/>
    <mergeCell ref="C66:C67"/>
    <mergeCell ref="L75:L76"/>
    <mergeCell ref="P75:P76"/>
    <mergeCell ref="B75:B76"/>
    <mergeCell ref="C75:C76"/>
    <mergeCell ref="O66:O67"/>
    <mergeCell ref="M66:M67"/>
    <mergeCell ref="J75:J76"/>
    <mergeCell ref="B81:B82"/>
    <mergeCell ref="C81:C82"/>
    <mergeCell ref="L81:L82"/>
    <mergeCell ref="B77:B78"/>
    <mergeCell ref="C77:C78"/>
    <mergeCell ref="J77:J78"/>
    <mergeCell ref="K77:K78"/>
    <mergeCell ref="L77:L78"/>
    <mergeCell ref="B79:B80"/>
    <mergeCell ref="K84:K85"/>
    <mergeCell ref="J81:J82"/>
    <mergeCell ref="K81:K82"/>
    <mergeCell ref="P84:P85"/>
    <mergeCell ref="C79:C80"/>
    <mergeCell ref="L79:L80"/>
    <mergeCell ref="P79:P80"/>
    <mergeCell ref="M79:M80"/>
    <mergeCell ref="N79:N80"/>
    <mergeCell ref="P81:P82"/>
    <mergeCell ref="D93:D95"/>
    <mergeCell ref="B93:B95"/>
    <mergeCell ref="C93:C95"/>
    <mergeCell ref="B84:B85"/>
    <mergeCell ref="N84:N85"/>
    <mergeCell ref="O84:O85"/>
    <mergeCell ref="L93:L95"/>
    <mergeCell ref="M93:N94"/>
    <mergeCell ref="C84:C85"/>
    <mergeCell ref="J84:J85"/>
    <mergeCell ref="B57:D57"/>
    <mergeCell ref="B122:D122"/>
    <mergeCell ref="P102:P103"/>
    <mergeCell ref="B120:C120"/>
    <mergeCell ref="B121:C121"/>
    <mergeCell ref="B109:B110"/>
    <mergeCell ref="C109:C110"/>
    <mergeCell ref="P109:P110"/>
    <mergeCell ref="B102:B103"/>
    <mergeCell ref="C102:C103"/>
    <mergeCell ref="B123:D123"/>
    <mergeCell ref="O93:O95"/>
    <mergeCell ref="P93:P95"/>
    <mergeCell ref="E94:F94"/>
    <mergeCell ref="G94:G95"/>
    <mergeCell ref="H94:I94"/>
    <mergeCell ref="J94:K94"/>
    <mergeCell ref="E93:K93"/>
    <mergeCell ref="J102:J103"/>
    <mergeCell ref="K102:K103"/>
    <mergeCell ref="B56:D56"/>
    <mergeCell ref="M12:M13"/>
    <mergeCell ref="N12:N13"/>
    <mergeCell ref="O12:O13"/>
    <mergeCell ref="P10:P11"/>
    <mergeCell ref="P12:P13"/>
    <mergeCell ref="M35:M36"/>
    <mergeCell ref="N35:N36"/>
    <mergeCell ref="O35:O36"/>
    <mergeCell ref="B42:B44"/>
    <mergeCell ref="P89:P90"/>
    <mergeCell ref="B89:B90"/>
    <mergeCell ref="C89:C90"/>
    <mergeCell ref="L89:L90"/>
    <mergeCell ref="M89:M90"/>
    <mergeCell ref="N89:N90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66" r:id="rId1"/>
  <rowBreaks count="3" manualBreakCount="3">
    <brk id="40" max="255" man="1"/>
    <brk id="58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2018-06-30T10:32:48Z</dcterms:modified>
  <cp:category/>
  <cp:version/>
  <cp:contentType/>
  <cp:contentStatus/>
</cp:coreProperties>
</file>