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385" activeTab="0"/>
  </bookViews>
  <sheets>
    <sheet name="تبادل انرژي" sheetId="1" r:id="rId1"/>
  </sheets>
  <definedNames>
    <definedName name="bbb">#REF!</definedName>
  </definedNames>
  <calcPr calcMode="manual" fullCalcOnLoad="1"/>
</workbook>
</file>

<file path=xl/sharedStrings.xml><?xml version="1.0" encoding="utf-8"?>
<sst xmlns="http://schemas.openxmlformats.org/spreadsheetml/2006/main" count="42" uniqueCount="30">
  <si>
    <t>جمع سال</t>
  </si>
  <si>
    <t>اسفند</t>
  </si>
  <si>
    <t>بهمن</t>
  </si>
  <si>
    <t>دی</t>
  </si>
  <si>
    <t>آذر</t>
  </si>
  <si>
    <t>آبان</t>
  </si>
  <si>
    <t>مهر</t>
  </si>
  <si>
    <t>شهریور</t>
  </si>
  <si>
    <t>مرداد</t>
  </si>
  <si>
    <t>تیر</t>
  </si>
  <si>
    <t>خرداد</t>
  </si>
  <si>
    <t>اردیبهشت</t>
  </si>
  <si>
    <t>فروردين</t>
  </si>
  <si>
    <t>نام شركت</t>
  </si>
  <si>
    <t>موضوع</t>
  </si>
  <si>
    <t>اصفهان</t>
  </si>
  <si>
    <t>خريد انرژي</t>
  </si>
  <si>
    <t>كرمان</t>
  </si>
  <si>
    <t>خراسان</t>
  </si>
  <si>
    <t>فارس</t>
  </si>
  <si>
    <t>فروش انرژي</t>
  </si>
  <si>
    <t>جمع تبادل</t>
  </si>
  <si>
    <t>واحد (مگاواتساعت)</t>
  </si>
  <si>
    <t xml:space="preserve"> ولتاژ (کیلوولت)</t>
  </si>
  <si>
    <t>کرمان</t>
  </si>
  <si>
    <t>تبادل</t>
  </si>
  <si>
    <t>خرید</t>
  </si>
  <si>
    <t>فروش</t>
  </si>
  <si>
    <t>تبادل انرژي شرکت برق منطقه ای یزد با شركتهاي همجوار در  سال 1396</t>
  </si>
  <si>
    <t>`</t>
  </si>
</sst>
</file>

<file path=xl/styles.xml><?xml version="1.0" encoding="utf-8"?>
<styleSheet xmlns="http://schemas.openxmlformats.org/spreadsheetml/2006/main">
  <numFmts count="5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ريال&quot;#,##0_);\(&quot;ريال&quot;#,##0\)"/>
    <numFmt numFmtId="185" formatCode="&quot;ريال&quot;#,##0_);[Red]\(&quot;ريال&quot;#,##0\)"/>
    <numFmt numFmtId="186" formatCode="&quot;ريال&quot;#,##0.00_);\(&quot;ريال&quot;#,##0.00\)"/>
    <numFmt numFmtId="187" formatCode="&quot;ريال&quot;#,##0.00_);[Red]\(&quot;ريال&quot;#,##0.00\)"/>
    <numFmt numFmtId="188" formatCode="_(&quot;ريال&quot;* #,##0_);_(&quot;ريال&quot;* \(#,##0\);_(&quot;ريال&quot;* &quot;-&quot;_);_(@_)"/>
    <numFmt numFmtId="189" formatCode="_(&quot;ريال&quot;* #,##0.00_);_(&quot;ريال&quot;* \(#,##0.00\);_(&quot;ريال&quot;* &quot;-&quot;??_);_(@_)"/>
    <numFmt numFmtId="190" formatCode="#,##0\ &quot;ريال&quot;;\-#,##0\ &quot;ريال&quot;"/>
    <numFmt numFmtId="191" formatCode="#,##0\ &quot;ريال&quot;;[Red]\-#,##0\ &quot;ريال&quot;"/>
    <numFmt numFmtId="192" formatCode="#,##0.00\ &quot;ريال&quot;;\-#,##0.00\ &quot;ريال&quot;"/>
    <numFmt numFmtId="193" formatCode="#,##0.00\ &quot;ريال&quot;;[Red]\-#,##0.00\ &quot;ريال&quot;"/>
    <numFmt numFmtId="194" formatCode="_-* #,##0\ &quot;ريال&quot;_-;\-* #,##0\ &quot;ريال&quot;_-;_-* &quot;-&quot;\ &quot;ريال&quot;_-;_-@_-"/>
    <numFmt numFmtId="195" formatCode="_-* #,##0\ _ر_ي_ا_ل_-;\-* #,##0\ _ر_ي_ا_ل_-;_-* &quot;-&quot;\ _ر_ي_ا_ل_-;_-@_-"/>
    <numFmt numFmtId="196" formatCode="_-* #,##0.00\ &quot;ريال&quot;_-;\-* #,##0.00\ &quot;ريال&quot;_-;_-* &quot;-&quot;??\ &quot;ريال&quot;_-;_-@_-"/>
    <numFmt numFmtId="197" formatCode="_-* #,##0.00\ _ر_ي_ا_ل_-;\-* #,##0.00\ _ر_ي_ا_ل_-;_-* &quot;-&quot;??\ _ر_ي_ا_ل_-;_-@_-"/>
    <numFmt numFmtId="198" formatCode="0.000"/>
    <numFmt numFmtId="199" formatCode="0.0"/>
    <numFmt numFmtId="200" formatCode="0.0000"/>
    <numFmt numFmtId="201" formatCode="#,##0.0"/>
    <numFmt numFmtId="202" formatCode="#,##0;[Red]#,##0"/>
    <numFmt numFmtId="203" formatCode="#,##0.000"/>
    <numFmt numFmtId="204" formatCode="#,##0.0000"/>
    <numFmt numFmtId="205" formatCode="#,##0.0000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B Titr"/>
      <family val="0"/>
    </font>
    <font>
      <sz val="12"/>
      <name val="B Nazanin"/>
      <family val="0"/>
    </font>
    <font>
      <b/>
      <sz val="12"/>
      <name val="B Nazanin"/>
      <family val="0"/>
    </font>
    <font>
      <i/>
      <sz val="12"/>
      <name val="B Titr"/>
      <family val="0"/>
    </font>
    <font>
      <b/>
      <sz val="13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1"/>
      <name val="B Titr"/>
      <family val="0"/>
    </font>
    <font>
      <b/>
      <sz val="16"/>
      <name val="B Nazanin"/>
      <family val="0"/>
    </font>
    <font>
      <sz val="15"/>
      <name val="B Titr"/>
      <family val="0"/>
    </font>
    <font>
      <sz val="16"/>
      <name val="B Nazanin"/>
      <family val="0"/>
    </font>
    <font>
      <sz val="9.75"/>
      <color indexed="8"/>
      <name val="Arial"/>
      <family val="0"/>
    </font>
    <font>
      <sz val="10.5"/>
      <color indexed="8"/>
      <name val="B Titr"/>
      <family val="0"/>
    </font>
    <font>
      <sz val="10.75"/>
      <color indexed="8"/>
      <name val="B Nazanin"/>
      <family val="0"/>
    </font>
    <font>
      <sz val="9.25"/>
      <color indexed="8"/>
      <name val="Arial"/>
      <family val="0"/>
    </font>
    <font>
      <sz val="12"/>
      <color indexed="8"/>
      <name val="B Titr"/>
      <family val="0"/>
    </font>
    <font>
      <sz val="10.1"/>
      <color indexed="8"/>
      <name val="B Nazanin"/>
      <family val="0"/>
    </font>
    <font>
      <sz val="10"/>
      <color indexed="8"/>
      <name val="Arial"/>
      <family val="0"/>
    </font>
    <font>
      <sz val="10.95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9"/>
      <name val="B Nazanin"/>
      <family val="0"/>
    </font>
    <font>
      <sz val="10"/>
      <color indexed="8"/>
      <name val="B Titr"/>
      <family val="0"/>
    </font>
    <font>
      <sz val="10.5"/>
      <color indexed="8"/>
      <name val="Arial"/>
      <family val="0"/>
    </font>
    <font>
      <u val="single"/>
      <sz val="14"/>
      <color indexed="8"/>
      <name val="B Nazanin"/>
      <family val="0"/>
    </font>
    <font>
      <sz val="14"/>
      <color indexed="8"/>
      <name val="B Nazanin"/>
      <family val="0"/>
    </font>
    <font>
      <u val="single"/>
      <sz val="13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DotDot"/>
      <bottom style="thin"/>
    </border>
    <border>
      <left style="medium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DashDotDot"/>
    </border>
    <border>
      <left style="medium"/>
      <right style="thin"/>
      <top style="mediumDashDotDot"/>
      <bottom style="medium"/>
    </border>
    <border>
      <left style="medium"/>
      <right style="thin"/>
      <top style="mediumDashDotDot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DashDotDot"/>
      <bottom style="thin"/>
    </border>
    <border>
      <left style="thin"/>
      <right style="thin"/>
      <top>
        <color indexed="63"/>
      </top>
      <bottom style="mediumDashDotDot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DotDot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DashDotDot"/>
      <bottom style="thin"/>
    </border>
    <border>
      <left style="double"/>
      <right style="medium"/>
      <top>
        <color indexed="63"/>
      </top>
      <bottom style="mediumDashDotDot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DashDotDot"/>
    </border>
    <border>
      <left style="double"/>
      <right style="medium"/>
      <top style="mediumDashDotDot"/>
      <bottom style="medium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DashDotDot"/>
      <bottom>
        <color indexed="63"/>
      </bottom>
    </border>
    <border>
      <left style="thin"/>
      <right style="thin"/>
      <top style="thin"/>
      <bottom style="mediumDashDot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readingOrder="1"/>
    </xf>
    <xf numFmtId="3" fontId="5" fillId="0" borderId="0" xfId="0" applyNumberFormat="1" applyFont="1" applyFill="1" applyBorder="1" applyAlignment="1">
      <alignment horizontal="center" vertical="center" readingOrder="1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readingOrder="2"/>
    </xf>
    <xf numFmtId="3" fontId="8" fillId="0" borderId="11" xfId="0" applyNumberFormat="1" applyFont="1" applyFill="1" applyBorder="1" applyAlignment="1">
      <alignment horizontal="center" vertical="center" readingOrder="2"/>
    </xf>
    <xf numFmtId="3" fontId="8" fillId="0" borderId="12" xfId="0" applyNumberFormat="1" applyFont="1" applyFill="1" applyBorder="1" applyAlignment="1">
      <alignment horizontal="center" vertical="center" readingOrder="2"/>
    </xf>
    <xf numFmtId="3" fontId="8" fillId="0" borderId="13" xfId="0" applyNumberFormat="1" applyFont="1" applyFill="1" applyBorder="1" applyAlignment="1">
      <alignment horizontal="center" vertical="center" readingOrder="2"/>
    </xf>
    <xf numFmtId="3" fontId="8" fillId="0" borderId="14" xfId="0" applyNumberFormat="1" applyFont="1" applyFill="1" applyBorder="1" applyAlignment="1">
      <alignment horizontal="center" vertical="center" readingOrder="2"/>
    </xf>
    <xf numFmtId="3" fontId="8" fillId="0" borderId="15" xfId="0" applyNumberFormat="1" applyFont="1" applyFill="1" applyBorder="1" applyAlignment="1">
      <alignment horizontal="center" vertical="center" readingOrder="2"/>
    </xf>
    <xf numFmtId="3" fontId="8" fillId="0" borderId="16" xfId="0" applyNumberFormat="1" applyFont="1" applyFill="1" applyBorder="1" applyAlignment="1">
      <alignment horizontal="center" vertical="center" readingOrder="2"/>
    </xf>
    <xf numFmtId="3" fontId="8" fillId="0" borderId="17" xfId="0" applyNumberFormat="1" applyFont="1" applyFill="1" applyBorder="1" applyAlignment="1">
      <alignment horizontal="center" vertical="center" readingOrder="2"/>
    </xf>
    <xf numFmtId="0" fontId="8" fillId="0" borderId="18" xfId="0" applyFont="1" applyFill="1" applyBorder="1" applyAlignment="1" applyProtection="1">
      <alignment horizontal="center" vertical="center" readingOrder="2"/>
      <protection/>
    </xf>
    <xf numFmtId="3" fontId="5" fillId="0" borderId="0" xfId="0" applyNumberFormat="1" applyFont="1" applyFill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3" fontId="5" fillId="0" borderId="0" xfId="0" applyNumberFormat="1" applyFont="1" applyFill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readingOrder="2"/>
    </xf>
    <xf numFmtId="3" fontId="14" fillId="0" borderId="20" xfId="0" applyNumberFormat="1" applyFont="1" applyFill="1" applyBorder="1" applyAlignment="1">
      <alignment horizontal="center" vertical="center" readingOrder="2"/>
    </xf>
    <xf numFmtId="3" fontId="14" fillId="0" borderId="21" xfId="0" applyNumberFormat="1" applyFont="1" applyFill="1" applyBorder="1" applyAlignment="1">
      <alignment horizontal="center" vertical="center" readingOrder="2"/>
    </xf>
    <xf numFmtId="3" fontId="14" fillId="0" borderId="22" xfId="0" applyNumberFormat="1" applyFont="1" applyFill="1" applyBorder="1" applyAlignment="1">
      <alignment horizontal="center" vertical="center" readingOrder="2"/>
    </xf>
    <xf numFmtId="3" fontId="14" fillId="0" borderId="23" xfId="0" applyNumberFormat="1" applyFont="1" applyFill="1" applyBorder="1" applyAlignment="1">
      <alignment horizontal="center" vertical="center" readingOrder="2"/>
    </xf>
    <xf numFmtId="3" fontId="14" fillId="0" borderId="10" xfId="0" applyNumberFormat="1" applyFont="1" applyFill="1" applyBorder="1" applyAlignment="1">
      <alignment horizontal="center" vertical="center" readingOrder="2"/>
    </xf>
    <xf numFmtId="3" fontId="14" fillId="0" borderId="24" xfId="0" applyNumberFormat="1" applyFont="1" applyFill="1" applyBorder="1" applyAlignment="1">
      <alignment horizontal="center" vertical="center" readingOrder="2"/>
    </xf>
    <xf numFmtId="3" fontId="14" fillId="0" borderId="25" xfId="0" applyNumberFormat="1" applyFont="1" applyFill="1" applyBorder="1" applyAlignment="1">
      <alignment horizontal="center" vertical="center" readingOrder="2"/>
    </xf>
    <xf numFmtId="3" fontId="10" fillId="0" borderId="26" xfId="0" applyNumberFormat="1" applyFont="1" applyFill="1" applyBorder="1" applyAlignment="1">
      <alignment horizontal="center" vertical="center" readingOrder="1"/>
    </xf>
    <xf numFmtId="3" fontId="10" fillId="0" borderId="27" xfId="0" applyNumberFormat="1" applyFont="1" applyFill="1" applyBorder="1" applyAlignment="1">
      <alignment horizontal="center" vertical="center" readingOrder="1"/>
    </xf>
    <xf numFmtId="3" fontId="10" fillId="0" borderId="28" xfId="0" applyNumberFormat="1" applyFont="1" applyFill="1" applyBorder="1" applyAlignment="1">
      <alignment horizontal="center" vertical="center" readingOrder="1"/>
    </xf>
    <xf numFmtId="3" fontId="10" fillId="0" borderId="29" xfId="0" applyNumberFormat="1" applyFont="1" applyFill="1" applyBorder="1" applyAlignment="1">
      <alignment horizontal="center" vertical="center" readingOrder="1"/>
    </xf>
    <xf numFmtId="3" fontId="10" fillId="0" borderId="30" xfId="0" applyNumberFormat="1" applyFont="1" applyFill="1" applyBorder="1" applyAlignment="1">
      <alignment horizontal="center" vertical="center" readingOrder="1"/>
    </xf>
    <xf numFmtId="3" fontId="10" fillId="0" borderId="31" xfId="0" applyNumberFormat="1" applyFont="1" applyFill="1" applyBorder="1" applyAlignment="1">
      <alignment horizontal="center" vertical="center" readingOrder="1"/>
    </xf>
    <xf numFmtId="3" fontId="10" fillId="0" borderId="32" xfId="0" applyNumberFormat="1" applyFont="1" applyFill="1" applyBorder="1" applyAlignment="1">
      <alignment horizontal="center" vertical="center" readingOrder="1"/>
    </xf>
    <xf numFmtId="3" fontId="10" fillId="0" borderId="33" xfId="0" applyNumberFormat="1" applyFont="1" applyFill="1" applyBorder="1" applyAlignment="1">
      <alignment horizontal="center" vertical="center" readingOrder="1"/>
    </xf>
    <xf numFmtId="3" fontId="10" fillId="0" borderId="34" xfId="0" applyNumberFormat="1" applyFont="1" applyFill="1" applyBorder="1" applyAlignment="1">
      <alignment horizontal="center" vertical="center" readingOrder="1"/>
    </xf>
    <xf numFmtId="3" fontId="12" fillId="16" borderId="35" xfId="0" applyNumberFormat="1" applyFont="1" applyFill="1" applyBorder="1" applyAlignment="1">
      <alignment horizontal="center" vertical="center" readingOrder="1"/>
    </xf>
    <xf numFmtId="3" fontId="12" fillId="16" borderId="36" xfId="0" applyNumberFormat="1" applyFont="1" applyFill="1" applyBorder="1" applyAlignment="1">
      <alignment horizontal="center" vertical="center" readingOrder="1"/>
    </xf>
    <xf numFmtId="0" fontId="4" fillId="16" borderId="37" xfId="0" applyFont="1" applyFill="1" applyBorder="1" applyAlignment="1">
      <alignment horizontal="center" vertical="center" readingOrder="1"/>
    </xf>
    <xf numFmtId="0" fontId="4" fillId="16" borderId="38" xfId="0" applyFont="1" applyFill="1" applyBorder="1" applyAlignment="1">
      <alignment horizontal="center" vertical="center" readingOrder="1"/>
    </xf>
    <xf numFmtId="0" fontId="4" fillId="16" borderId="39" xfId="0" applyFont="1" applyFill="1" applyBorder="1" applyAlignment="1">
      <alignment horizontal="center" vertical="center" readingOrder="1"/>
    </xf>
    <xf numFmtId="0" fontId="11" fillId="16" borderId="40" xfId="0" applyFont="1" applyFill="1" applyBorder="1" applyAlignment="1">
      <alignment horizontal="center" vertical="center" wrapText="1" readingOrder="2"/>
    </xf>
    <xf numFmtId="0" fontId="4" fillId="33" borderId="41" xfId="0" applyFont="1" applyFill="1" applyBorder="1" applyAlignment="1">
      <alignment horizontal="center" vertical="center" readingOrder="2"/>
    </xf>
    <xf numFmtId="0" fontId="4" fillId="33" borderId="42" xfId="0" applyFont="1" applyFill="1" applyBorder="1" applyAlignment="1">
      <alignment horizontal="center" vertical="center" readingOrder="2"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0" fontId="9" fillId="33" borderId="43" xfId="0" applyFont="1" applyFill="1" applyBorder="1" applyAlignment="1">
      <alignment horizontal="center" vertical="center" readingOrder="2"/>
    </xf>
    <xf numFmtId="0" fontId="9" fillId="33" borderId="44" xfId="0" applyFont="1" applyFill="1" applyBorder="1" applyAlignment="1">
      <alignment horizontal="center" vertical="center" readingOrder="2"/>
    </xf>
    <xf numFmtId="0" fontId="9" fillId="33" borderId="45" xfId="0" applyFont="1" applyFill="1" applyBorder="1" applyAlignment="1">
      <alignment horizontal="center" vertical="center" readingOrder="2"/>
    </xf>
    <xf numFmtId="0" fontId="5" fillId="0" borderId="44" xfId="0" applyFont="1" applyFill="1" applyBorder="1" applyAlignment="1">
      <alignment horizontal="center" vertical="center" readingOrder="2"/>
    </xf>
    <xf numFmtId="0" fontId="4" fillId="0" borderId="46" xfId="0" applyFont="1" applyFill="1" applyBorder="1" applyAlignment="1">
      <alignment horizontal="center" vertical="center" textRotation="180" readingOrder="2"/>
    </xf>
    <xf numFmtId="0" fontId="4" fillId="0" borderId="47" xfId="0" applyFont="1" applyFill="1" applyBorder="1" applyAlignment="1">
      <alignment horizontal="center" vertical="center" textRotation="180" readingOrder="2"/>
    </xf>
    <xf numFmtId="0" fontId="4" fillId="0" borderId="48" xfId="0" applyFont="1" applyFill="1" applyBorder="1" applyAlignment="1">
      <alignment horizontal="center" vertical="center" textRotation="180" readingOrder="2"/>
    </xf>
    <xf numFmtId="0" fontId="7" fillId="0" borderId="49" xfId="0" applyFont="1" applyFill="1" applyBorder="1" applyAlignment="1">
      <alignment horizontal="center" vertical="center" readingOrder="2"/>
    </xf>
    <xf numFmtId="0" fontId="7" fillId="0" borderId="21" xfId="0" applyFont="1" applyFill="1" applyBorder="1" applyAlignment="1">
      <alignment horizontal="center" vertical="center" readingOrder="2"/>
    </xf>
    <xf numFmtId="0" fontId="7" fillId="0" borderId="50" xfId="0" applyFont="1" applyFill="1" applyBorder="1" applyAlignment="1">
      <alignment horizontal="center" vertical="center" readingOrder="2"/>
    </xf>
    <xf numFmtId="0" fontId="7" fillId="0" borderId="23" xfId="0" applyFont="1" applyFill="1" applyBorder="1" applyAlignment="1">
      <alignment horizontal="center" vertical="center" readingOrder="2"/>
    </xf>
    <xf numFmtId="0" fontId="7" fillId="0" borderId="22" xfId="0" applyFont="1" applyFill="1" applyBorder="1" applyAlignment="1">
      <alignment horizontal="center" vertical="center" readingOrder="2"/>
    </xf>
    <xf numFmtId="0" fontId="7" fillId="0" borderId="51" xfId="0" applyFont="1" applyFill="1" applyBorder="1" applyAlignment="1">
      <alignment horizontal="center" vertical="center" readingOrder="2"/>
    </xf>
    <xf numFmtId="0" fontId="7" fillId="0" borderId="1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0785"/>
          <c:w val="0.37375"/>
          <c:h val="0.676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48-%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21-%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'تبادل انرژي'!$U$14:$U$17</c:f>
              <c:strCache/>
            </c:strRef>
          </c:cat>
          <c:val>
            <c:numRef>
              <c:f>'تبادل انرژي'!$T$14:$T$17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5"/>
          <c:y val="0.26675"/>
          <c:w val="0.132"/>
          <c:h val="0.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0575"/>
          <c:w val="0.39875"/>
          <c:h val="0.693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'تبادل انرژي'!$U$14:$U$17</c:f>
              <c:strCache/>
            </c:strRef>
          </c:cat>
          <c:val>
            <c:numRef>
              <c:f>'تبادل انرژي'!$S$14:$S$17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2675"/>
          <c:w val="0.13625"/>
          <c:h val="0.3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7075"/>
          <c:w val="0.37375"/>
          <c:h val="0.672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'تبادل انرژي'!$U$14:$U$17</c:f>
              <c:strCache/>
            </c:strRef>
          </c:cat>
          <c:val>
            <c:numRef>
              <c:f>'تبادل انرژي'!$R$14:$R$17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'تبادل انرژي'!$U$14:$U$17</c:f>
              <c:strCache/>
            </c:strRef>
          </c:cat>
          <c:val>
            <c:numRef>
              <c:f>'تبادل انرژي'!$R$14:$R$17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25575"/>
          <c:w val="0.1335"/>
          <c:h val="0.4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0.26475</cdr:y>
    </cdr:from>
    <cdr:to>
      <cdr:x>0.47425</cdr:x>
      <cdr:y>0.57025</cdr:y>
    </cdr:to>
    <cdr:sp>
      <cdr:nvSpPr>
        <cdr:cNvPr id="1" name="Text Box 3"/>
        <cdr:cNvSpPr txBox="1">
          <a:spLocks noChangeArrowheads="1"/>
        </cdr:cNvSpPr>
      </cdr:nvSpPr>
      <cdr:spPr>
        <a:xfrm>
          <a:off x="1343025" y="657225"/>
          <a:ext cx="7810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تبادل انرژی با شرکتهای همجوار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0.29675</cdr:x>
      <cdr:y>0.24575</cdr:y>
    </cdr:from>
    <cdr:to>
      <cdr:x>0.4835</cdr:x>
      <cdr:y>0.57625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1285875" y="619125"/>
          <a:ext cx="8096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خرید انرژی از شرکتهای همجوار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4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5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6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7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8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9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0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1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2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3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4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5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6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7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8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19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0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1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2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3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4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5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6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7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8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29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30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31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  <cdr:relSizeAnchor xmlns:cdr="http://schemas.openxmlformats.org/drawingml/2006/chartDrawing">
    <cdr:from>
      <cdr:x>0.163</cdr:x>
      <cdr:y>0.26125</cdr:y>
    </cdr:from>
    <cdr:to>
      <cdr:x>0.34025</cdr:x>
      <cdr:y>0.53675</cdr:y>
    </cdr:to>
    <cdr:sp>
      <cdr:nvSpPr>
        <cdr:cNvPr id="32" name="Text Box 3"/>
        <cdr:cNvSpPr txBox="1">
          <a:spLocks noChangeArrowheads="1"/>
        </cdr:cNvSpPr>
      </cdr:nvSpPr>
      <cdr:spPr>
        <a:xfrm>
          <a:off x="742950" y="666750"/>
          <a:ext cx="809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درصد فروش انرژی به شرکتهای همجوار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323850</xdr:rowOff>
    </xdr:from>
    <xdr:to>
      <xdr:col>17</xdr:col>
      <xdr:colOff>28575</xdr:colOff>
      <xdr:row>28</xdr:row>
      <xdr:rowOff>114300</xdr:rowOff>
    </xdr:to>
    <xdr:graphicFrame>
      <xdr:nvGraphicFramePr>
        <xdr:cNvPr id="1" name="Chart 5"/>
        <xdr:cNvGraphicFramePr/>
      </xdr:nvGraphicFramePr>
      <xdr:xfrm>
        <a:off x="8801100" y="7915275"/>
        <a:ext cx="4486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17</xdr:row>
      <xdr:rowOff>361950</xdr:rowOff>
    </xdr:from>
    <xdr:to>
      <xdr:col>11</xdr:col>
      <xdr:colOff>38100</xdr:colOff>
      <xdr:row>28</xdr:row>
      <xdr:rowOff>180975</xdr:rowOff>
    </xdr:to>
    <xdr:graphicFrame>
      <xdr:nvGraphicFramePr>
        <xdr:cNvPr id="2" name="Chart 6"/>
        <xdr:cNvGraphicFramePr/>
      </xdr:nvGraphicFramePr>
      <xdr:xfrm>
        <a:off x="4486275" y="7953375"/>
        <a:ext cx="4352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333375</xdr:rowOff>
    </xdr:from>
    <xdr:to>
      <xdr:col>6</xdr:col>
      <xdr:colOff>209550</xdr:colOff>
      <xdr:row>28</xdr:row>
      <xdr:rowOff>190500</xdr:rowOff>
    </xdr:to>
    <xdr:graphicFrame>
      <xdr:nvGraphicFramePr>
        <xdr:cNvPr id="3" name="Chart 7"/>
        <xdr:cNvGraphicFramePr/>
      </xdr:nvGraphicFramePr>
      <xdr:xfrm>
        <a:off x="190500" y="7924800"/>
        <a:ext cx="45815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714375</xdr:colOff>
      <xdr:row>20</xdr:row>
      <xdr:rowOff>28575</xdr:rowOff>
    </xdr:from>
    <xdr:to>
      <xdr:col>4</xdr:col>
      <xdr:colOff>733425</xdr:colOff>
      <xdr:row>26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762250" y="8439150"/>
          <a:ext cx="85725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مگاواتساعت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4.089.649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830.772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809.822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24.074</a:t>
          </a:r>
        </a:p>
      </xdr:txBody>
    </xdr:sp>
    <xdr:clientData/>
  </xdr:twoCellAnchor>
  <xdr:twoCellAnchor>
    <xdr:from>
      <xdr:col>9</xdr:col>
      <xdr:colOff>85725</xdr:colOff>
      <xdr:row>20</xdr:row>
      <xdr:rowOff>28575</xdr:rowOff>
    </xdr:from>
    <xdr:to>
      <xdr:col>10</xdr:col>
      <xdr:colOff>171450</xdr:colOff>
      <xdr:row>25</xdr:row>
      <xdr:rowOff>228600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62800" y="8439150"/>
          <a:ext cx="9715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مگاواتساعت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252.394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2.054.090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357.706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553.629</a:t>
          </a:r>
        </a:p>
      </xdr:txBody>
    </xdr:sp>
    <xdr:clientData/>
  </xdr:twoCellAnchor>
  <xdr:twoCellAnchor>
    <xdr:from>
      <xdr:col>14</xdr:col>
      <xdr:colOff>495300</xdr:colOff>
      <xdr:row>19</xdr:row>
      <xdr:rowOff>142875</xdr:rowOff>
    </xdr:from>
    <xdr:to>
      <xdr:col>16</xdr:col>
      <xdr:colOff>0</xdr:colOff>
      <xdr:row>25</xdr:row>
      <xdr:rowOff>114300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1811000" y="8315325"/>
          <a:ext cx="7905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مگاواتساعت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3.837.255-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1.223.319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452.116-
</a:t>
          </a:r>
          <a:r>
            <a:rPr lang="en-US" cap="none" sz="1400" b="0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529.555</a:t>
          </a:r>
        </a:p>
      </xdr:txBody>
    </xdr:sp>
    <xdr:clientData/>
  </xdr:twoCellAnchor>
  <xdr:twoCellAnchor>
    <xdr:from>
      <xdr:col>1</xdr:col>
      <xdr:colOff>990600</xdr:colOff>
      <xdr:row>18</xdr:row>
      <xdr:rowOff>66675</xdr:rowOff>
    </xdr:from>
    <xdr:to>
      <xdr:col>2</xdr:col>
      <xdr:colOff>361950</xdr:colOff>
      <xdr:row>20</xdr:row>
      <xdr:rowOff>114300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181100" y="8115300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1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2.8515625" style="1" customWidth="1"/>
    <col min="2" max="2" width="15.28125" style="3" customWidth="1"/>
    <col min="3" max="9" width="12.57421875" style="3" customWidth="1"/>
    <col min="10" max="10" width="13.28125" style="3" customWidth="1"/>
    <col min="11" max="14" width="12.57421875" style="3" customWidth="1"/>
    <col min="15" max="15" width="9.28125" style="1" customWidth="1"/>
    <col min="16" max="16" width="10.00390625" style="1" customWidth="1"/>
    <col min="17" max="17" width="9.8515625" style="1" customWidth="1"/>
    <col min="18" max="18" width="11.140625" style="44" bestFit="1" customWidth="1"/>
    <col min="19" max="20" width="12.7109375" style="44" bestFit="1" customWidth="1"/>
    <col min="21" max="21" width="13.28125" style="44" bestFit="1" customWidth="1"/>
    <col min="22" max="22" width="9.140625" style="44" customWidth="1"/>
    <col min="23" max="23" width="11.57421875" style="44" customWidth="1"/>
    <col min="24" max="25" width="9.140625" style="44" customWidth="1"/>
    <col min="26" max="16384" width="9.140625" style="1" customWidth="1"/>
  </cols>
  <sheetData>
    <row r="1" spans="2:17" ht="37.5" customHeight="1" thickBot="1">
      <c r="B1" s="50" t="s">
        <v>22</v>
      </c>
      <c r="C1" s="50"/>
      <c r="D1" s="61" t="s">
        <v>28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20" ht="42.75" customHeight="1" thickBot="1" thickTop="1">
      <c r="B2" s="38" t="s">
        <v>0</v>
      </c>
      <c r="C2" s="39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1" t="s">
        <v>23</v>
      </c>
      <c r="P2" s="42" t="s">
        <v>13</v>
      </c>
      <c r="Q2" s="43" t="s">
        <v>14</v>
      </c>
      <c r="T2" s="45"/>
    </row>
    <row r="3" spans="2:20" ht="34.5" customHeight="1">
      <c r="B3" s="27">
        <f aca="true" t="shared" si="0" ref="B3:B18">SUM(C3:N3)</f>
        <v>196895.06632399998</v>
      </c>
      <c r="C3" s="20">
        <v>2636.786324</v>
      </c>
      <c r="D3" s="20">
        <v>2651.104</v>
      </c>
      <c r="E3" s="20">
        <v>1961.278</v>
      </c>
      <c r="F3" s="20">
        <v>17596.249</v>
      </c>
      <c r="G3" s="20">
        <v>9110.928</v>
      </c>
      <c r="H3" s="20">
        <v>51469.044</v>
      </c>
      <c r="I3" s="20">
        <v>0</v>
      </c>
      <c r="J3" s="20">
        <v>0</v>
      </c>
      <c r="K3" s="20">
        <v>10.59</v>
      </c>
      <c r="L3" s="20">
        <v>800.605</v>
      </c>
      <c r="M3" s="20">
        <v>21921.498</v>
      </c>
      <c r="N3" s="20">
        <v>88736.984</v>
      </c>
      <c r="O3" s="8">
        <v>400</v>
      </c>
      <c r="P3" s="54" t="s">
        <v>15</v>
      </c>
      <c r="Q3" s="51" t="s">
        <v>16</v>
      </c>
      <c r="R3" s="45"/>
      <c r="T3" s="45"/>
    </row>
    <row r="4" spans="2:20" ht="34.5" customHeight="1" thickBot="1">
      <c r="B4" s="28">
        <f t="shared" si="0"/>
        <v>55499.283955</v>
      </c>
      <c r="C4" s="21">
        <v>917.26193</v>
      </c>
      <c r="D4" s="21">
        <v>28.681</v>
      </c>
      <c r="E4" s="21">
        <v>2.5E-05</v>
      </c>
      <c r="F4" s="21">
        <v>74.764</v>
      </c>
      <c r="G4" s="21">
        <v>930.131</v>
      </c>
      <c r="H4" s="21">
        <v>12675.126</v>
      </c>
      <c r="I4" s="21">
        <v>793.1</v>
      </c>
      <c r="J4" s="21">
        <v>6046.7</v>
      </c>
      <c r="K4" s="21">
        <v>6124.322</v>
      </c>
      <c r="L4" s="21">
        <v>6849.941</v>
      </c>
      <c r="M4" s="21">
        <v>9979.997</v>
      </c>
      <c r="N4" s="21">
        <v>11079.26</v>
      </c>
      <c r="O4" s="9">
        <v>230</v>
      </c>
      <c r="P4" s="55"/>
      <c r="Q4" s="52"/>
      <c r="R4" s="45"/>
      <c r="T4" s="45"/>
    </row>
    <row r="5" spans="2:20" ht="34.5" customHeight="1">
      <c r="B5" s="29">
        <f t="shared" si="0"/>
        <v>1778211.737436</v>
      </c>
      <c r="C5" s="22">
        <v>210922.83443599998</v>
      </c>
      <c r="D5" s="22">
        <v>430390.292</v>
      </c>
      <c r="E5" s="22">
        <v>303045.555</v>
      </c>
      <c r="F5" s="22">
        <v>375005.892</v>
      </c>
      <c r="G5" s="22">
        <v>65054.628</v>
      </c>
      <c r="H5" s="22">
        <v>7868.409</v>
      </c>
      <c r="I5" s="22">
        <v>52231.044</v>
      </c>
      <c r="J5" s="22">
        <v>29856.765</v>
      </c>
      <c r="K5" s="22">
        <v>40841.744</v>
      </c>
      <c r="L5" s="22">
        <v>23897.779</v>
      </c>
      <c r="M5" s="22">
        <v>67358.053</v>
      </c>
      <c r="N5" s="22">
        <v>171738.742</v>
      </c>
      <c r="O5" s="10">
        <v>400</v>
      </c>
      <c r="P5" s="56" t="s">
        <v>17</v>
      </c>
      <c r="Q5" s="52"/>
      <c r="R5" s="45"/>
      <c r="T5" s="45"/>
    </row>
    <row r="6" spans="2:17" ht="34.5" customHeight="1" thickBot="1">
      <c r="B6" s="30">
        <f t="shared" si="0"/>
        <v>275878.721043</v>
      </c>
      <c r="C6" s="23">
        <v>21902.130042999997</v>
      </c>
      <c r="D6" s="23">
        <v>18242.816</v>
      </c>
      <c r="E6" s="23">
        <v>21611.631</v>
      </c>
      <c r="F6" s="23">
        <v>18798.116</v>
      </c>
      <c r="G6" s="23">
        <v>19159.259</v>
      </c>
      <c r="H6" s="23">
        <v>22649.52</v>
      </c>
      <c r="I6" s="23">
        <v>26182.176</v>
      </c>
      <c r="J6" s="23">
        <v>27204.632</v>
      </c>
      <c r="K6" s="23">
        <v>27086.194</v>
      </c>
      <c r="L6" s="23">
        <v>26022.437</v>
      </c>
      <c r="M6" s="23">
        <v>25381.196</v>
      </c>
      <c r="N6" s="23">
        <v>21638.614</v>
      </c>
      <c r="O6" s="11">
        <v>132</v>
      </c>
      <c r="P6" s="57"/>
      <c r="Q6" s="52"/>
    </row>
    <row r="7" spans="2:17" ht="34.5" customHeight="1">
      <c r="B7" s="29">
        <f t="shared" si="0"/>
        <v>353635.008831</v>
      </c>
      <c r="C7" s="22">
        <v>2816.222612</v>
      </c>
      <c r="D7" s="22">
        <v>770.786</v>
      </c>
      <c r="E7" s="22">
        <v>0.000219</v>
      </c>
      <c r="F7" s="22">
        <v>0</v>
      </c>
      <c r="G7" s="22" t="s">
        <v>29</v>
      </c>
      <c r="H7" s="22">
        <v>81104</v>
      </c>
      <c r="I7" s="22">
        <v>65324</v>
      </c>
      <c r="J7" s="22">
        <v>60794</v>
      </c>
      <c r="K7" s="22">
        <v>75570</v>
      </c>
      <c r="L7" s="22">
        <v>58558</v>
      </c>
      <c r="M7" s="22">
        <v>7097</v>
      </c>
      <c r="N7" s="22">
        <v>1601</v>
      </c>
      <c r="O7" s="19">
        <v>400</v>
      </c>
      <c r="P7" s="56" t="s">
        <v>18</v>
      </c>
      <c r="Q7" s="52"/>
    </row>
    <row r="8" spans="2:19" ht="34.5" customHeight="1" thickBot="1">
      <c r="B8" s="30">
        <f t="shared" si="0"/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11">
        <v>132</v>
      </c>
      <c r="P8" s="57"/>
      <c r="Q8" s="52"/>
      <c r="S8" s="45"/>
    </row>
    <row r="9" spans="2:19" ht="34.5" customHeight="1">
      <c r="B9" s="29">
        <f t="shared" si="0"/>
        <v>297326.271</v>
      </c>
      <c r="C9" s="22">
        <v>35780.535</v>
      </c>
      <c r="D9" s="22">
        <v>63586.609</v>
      </c>
      <c r="E9" s="22">
        <v>57732.936</v>
      </c>
      <c r="F9" s="22">
        <v>54202.96</v>
      </c>
      <c r="G9" s="22">
        <v>29913.338</v>
      </c>
      <c r="H9" s="22">
        <v>5440.5</v>
      </c>
      <c r="I9" s="22">
        <v>10277.317</v>
      </c>
      <c r="J9" s="22">
        <v>3522.596</v>
      </c>
      <c r="K9" s="22">
        <v>3587.768</v>
      </c>
      <c r="L9" s="22">
        <v>2859.512</v>
      </c>
      <c r="M9" s="22">
        <v>6460</v>
      </c>
      <c r="N9" s="22">
        <v>23962.2</v>
      </c>
      <c r="O9" s="19">
        <v>230</v>
      </c>
      <c r="P9" s="56" t="s">
        <v>19</v>
      </c>
      <c r="Q9" s="52"/>
      <c r="S9" s="45"/>
    </row>
    <row r="10" spans="2:19" ht="34.5" customHeight="1" thickBot="1">
      <c r="B10" s="31">
        <f t="shared" si="0"/>
        <v>256303.00900000002</v>
      </c>
      <c r="C10" s="24">
        <v>20778.973</v>
      </c>
      <c r="D10" s="24">
        <v>14065.19</v>
      </c>
      <c r="E10" s="24">
        <v>16004.646</v>
      </c>
      <c r="F10" s="24">
        <v>17894.649</v>
      </c>
      <c r="G10" s="24">
        <v>21290.752</v>
      </c>
      <c r="H10" s="24">
        <v>21609.952</v>
      </c>
      <c r="I10" s="24">
        <v>24331.456</v>
      </c>
      <c r="J10" s="24">
        <v>25590.912</v>
      </c>
      <c r="K10" s="24">
        <v>25938.976</v>
      </c>
      <c r="L10" s="24">
        <v>25691.328</v>
      </c>
      <c r="M10" s="24">
        <v>22641.168</v>
      </c>
      <c r="N10" s="24">
        <v>20465.007</v>
      </c>
      <c r="O10" s="12">
        <v>66</v>
      </c>
      <c r="P10" s="60"/>
      <c r="Q10" s="53"/>
      <c r="S10" s="45"/>
    </row>
    <row r="11" spans="2:19" ht="34.5" customHeight="1">
      <c r="B11" s="32">
        <f t="shared" si="0"/>
        <v>3248089.632568</v>
      </c>
      <c r="C11" s="25">
        <v>214824.84256800002</v>
      </c>
      <c r="D11" s="25">
        <v>234796.31</v>
      </c>
      <c r="E11" s="25">
        <v>257880.058</v>
      </c>
      <c r="F11" s="25">
        <v>130767.089</v>
      </c>
      <c r="G11" s="25">
        <v>114974.365</v>
      </c>
      <c r="H11" s="25">
        <v>180363.961</v>
      </c>
      <c r="I11" s="25">
        <v>549494.392</v>
      </c>
      <c r="J11" s="25">
        <v>463965.016</v>
      </c>
      <c r="K11" s="25">
        <v>447269.783</v>
      </c>
      <c r="L11" s="25">
        <v>345733.605</v>
      </c>
      <c r="M11" s="25">
        <v>201712.521</v>
      </c>
      <c r="N11" s="25">
        <v>106307.69</v>
      </c>
      <c r="O11" s="13">
        <v>400</v>
      </c>
      <c r="P11" s="54" t="s">
        <v>15</v>
      </c>
      <c r="Q11" s="51" t="s">
        <v>20</v>
      </c>
      <c r="S11" s="45"/>
    </row>
    <row r="12" spans="2:20" ht="34.5" customHeight="1" thickBot="1">
      <c r="B12" s="33">
        <f t="shared" si="0"/>
        <v>841559.7001850001</v>
      </c>
      <c r="C12" s="21">
        <v>70350.87818500001</v>
      </c>
      <c r="D12" s="21">
        <v>114175.092</v>
      </c>
      <c r="E12" s="21">
        <v>122290.608</v>
      </c>
      <c r="F12" s="21">
        <v>113444.48</v>
      </c>
      <c r="G12" s="21">
        <v>64059.275</v>
      </c>
      <c r="H12" s="21">
        <v>31729.177</v>
      </c>
      <c r="I12" s="21">
        <v>73495.862</v>
      </c>
      <c r="J12" s="21">
        <v>76883.108</v>
      </c>
      <c r="K12" s="21">
        <v>59794.186</v>
      </c>
      <c r="L12" s="21">
        <v>43201.174</v>
      </c>
      <c r="M12" s="21">
        <v>24179.984</v>
      </c>
      <c r="N12" s="21">
        <v>47955.876</v>
      </c>
      <c r="O12" s="9">
        <v>230</v>
      </c>
      <c r="P12" s="55"/>
      <c r="Q12" s="52"/>
      <c r="S12" s="45"/>
      <c r="T12" s="45"/>
    </row>
    <row r="13" spans="2:22" ht="34.5" customHeight="1">
      <c r="B13" s="29">
        <f t="shared" si="0"/>
        <v>830771.783945</v>
      </c>
      <c r="C13" s="22">
        <v>14943.586945000001</v>
      </c>
      <c r="D13" s="22">
        <v>35.015</v>
      </c>
      <c r="E13" s="22">
        <v>781.393</v>
      </c>
      <c r="F13" s="22">
        <v>969.418</v>
      </c>
      <c r="G13" s="22">
        <v>42009.444</v>
      </c>
      <c r="H13" s="22">
        <v>217812.189</v>
      </c>
      <c r="I13" s="22">
        <v>62123.472</v>
      </c>
      <c r="J13" s="22">
        <v>109034.358</v>
      </c>
      <c r="K13" s="22">
        <v>110888.41</v>
      </c>
      <c r="L13" s="22">
        <v>144558.677</v>
      </c>
      <c r="M13" s="22">
        <v>101471.086</v>
      </c>
      <c r="N13" s="22">
        <v>26144.735</v>
      </c>
      <c r="O13" s="10">
        <v>400</v>
      </c>
      <c r="P13" s="58" t="s">
        <v>17</v>
      </c>
      <c r="Q13" s="52"/>
      <c r="R13" s="44" t="s">
        <v>27</v>
      </c>
      <c r="S13" s="45" t="s">
        <v>26</v>
      </c>
      <c r="T13" s="44" t="s">
        <v>25</v>
      </c>
      <c r="V13" s="44" t="s">
        <v>25</v>
      </c>
    </row>
    <row r="14" spans="2:24" ht="34.5" customHeight="1" thickBot="1">
      <c r="B14" s="34">
        <f t="shared" si="0"/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14">
        <v>132</v>
      </c>
      <c r="P14" s="59"/>
      <c r="Q14" s="52"/>
      <c r="R14" s="45">
        <f>SUM(B11:B12)</f>
        <v>4089649.332753</v>
      </c>
      <c r="S14" s="45">
        <f>SUM(B3:B4)</f>
        <v>252394.35027899998</v>
      </c>
      <c r="T14" s="45">
        <f>(B3+B4)-(B11+B12)</f>
        <v>-3837254.9824739997</v>
      </c>
      <c r="U14" s="44" t="s">
        <v>15</v>
      </c>
      <c r="V14" s="46">
        <f>T14/T18*100</f>
        <v>151.03921233299008</v>
      </c>
      <c r="W14" s="46">
        <v>1857899</v>
      </c>
      <c r="X14" s="46">
        <f>W14/W18*100</f>
        <v>59.12144197971496</v>
      </c>
    </row>
    <row r="15" spans="2:24" ht="34.5" customHeight="1">
      <c r="B15" s="29">
        <f t="shared" si="0"/>
        <v>809822.417234</v>
      </c>
      <c r="C15" s="22">
        <v>89291.237234</v>
      </c>
      <c r="D15" s="22">
        <v>155929.517</v>
      </c>
      <c r="E15" s="22">
        <v>138458.214</v>
      </c>
      <c r="F15" s="22">
        <v>169271.449</v>
      </c>
      <c r="G15" s="22">
        <v>72890</v>
      </c>
      <c r="H15" s="22">
        <v>7538</v>
      </c>
      <c r="I15" s="22">
        <v>9053</v>
      </c>
      <c r="J15" s="22">
        <v>17724</v>
      </c>
      <c r="K15" s="22">
        <v>11204</v>
      </c>
      <c r="L15" s="22">
        <v>16133</v>
      </c>
      <c r="M15" s="22">
        <v>71999</v>
      </c>
      <c r="N15" s="22">
        <v>50331</v>
      </c>
      <c r="O15" s="19">
        <v>400</v>
      </c>
      <c r="P15" s="56" t="s">
        <v>18</v>
      </c>
      <c r="Q15" s="52"/>
      <c r="R15" s="45">
        <f>SUM(B13:B14)</f>
        <v>830771.783945</v>
      </c>
      <c r="S15" s="45">
        <f>SUM(B5:B6)</f>
        <v>2054090.458479</v>
      </c>
      <c r="T15" s="45">
        <f>(B5+B6)-(B13+B14)</f>
        <v>1223318.674534</v>
      </c>
      <c r="U15" s="45" t="s">
        <v>24</v>
      </c>
      <c r="V15" s="46">
        <f>T15/T18*100</f>
        <v>-48.15137119575158</v>
      </c>
      <c r="W15" s="46">
        <v>355989</v>
      </c>
      <c r="X15" s="46">
        <f>W15/W18*100</f>
        <v>11.328163161138873</v>
      </c>
    </row>
    <row r="16" spans="2:24" ht="34.5" customHeight="1" thickBot="1">
      <c r="B16" s="30">
        <f t="shared" si="0"/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1">
        <v>132</v>
      </c>
      <c r="P16" s="57"/>
      <c r="Q16" s="52"/>
      <c r="R16" s="45">
        <f>B16+B15</f>
        <v>809822.417234</v>
      </c>
      <c r="S16" s="45">
        <f>B8+B7</f>
        <v>353635.008831</v>
      </c>
      <c r="T16" s="45">
        <f>(B7+B8)-(B15+B16)</f>
        <v>-456187.40840300004</v>
      </c>
      <c r="U16" s="44" t="s">
        <v>18</v>
      </c>
      <c r="V16" s="46">
        <f>T16/T18*100</f>
        <v>17.95611372090623</v>
      </c>
      <c r="W16" s="46">
        <v>693845</v>
      </c>
      <c r="X16" s="46">
        <f>W16/W18*100</f>
        <v>22.079304047429556</v>
      </c>
    </row>
    <row r="17" spans="2:24" ht="34.5" customHeight="1" thickBot="1">
      <c r="B17" s="35">
        <f t="shared" si="0"/>
        <v>24074.283</v>
      </c>
      <c r="C17" s="26">
        <v>1.334</v>
      </c>
      <c r="D17" s="26">
        <v>0</v>
      </c>
      <c r="E17" s="26">
        <v>0</v>
      </c>
      <c r="F17" s="26">
        <v>0</v>
      </c>
      <c r="G17" s="26">
        <v>38.828</v>
      </c>
      <c r="H17" s="26">
        <v>6190.7</v>
      </c>
      <c r="I17" s="26">
        <v>711.96</v>
      </c>
      <c r="J17" s="26">
        <v>3153.107</v>
      </c>
      <c r="K17" s="26">
        <v>2473.484</v>
      </c>
      <c r="L17" s="26">
        <v>5382.032</v>
      </c>
      <c r="M17" s="26">
        <v>3952</v>
      </c>
      <c r="N17" s="26">
        <v>2170.838</v>
      </c>
      <c r="O17" s="15">
        <v>230</v>
      </c>
      <c r="P17" s="7" t="s">
        <v>19</v>
      </c>
      <c r="Q17" s="53"/>
      <c r="R17" s="45">
        <f>SUM(B17)</f>
        <v>24074.283</v>
      </c>
      <c r="S17" s="45">
        <f>SUM(B9:B10)</f>
        <v>553629.28</v>
      </c>
      <c r="T17" s="45">
        <f>(B9+B10)-(B17)</f>
        <v>529554.997</v>
      </c>
      <c r="U17" s="44" t="s">
        <v>19</v>
      </c>
      <c r="V17" s="46">
        <f>T17/T18*100</f>
        <v>-20.84395485814471</v>
      </c>
      <c r="W17" s="46">
        <v>234780</v>
      </c>
      <c r="X17" s="46">
        <f>W17/W18*100</f>
        <v>7.471090811716611</v>
      </c>
    </row>
    <row r="18" spans="2:24" ht="36" customHeight="1" thickBot="1">
      <c r="B18" s="36">
        <f t="shared" si="0"/>
        <v>-2540568.7193429996</v>
      </c>
      <c r="C18" s="37">
        <f>(SUM(C3:C10)-SUM(C11:C17))</f>
        <v>-93657.135587</v>
      </c>
      <c r="D18" s="37">
        <f>(SUM(D3:D10)-SUM(D11:D17))</f>
        <v>24799.543999999994</v>
      </c>
      <c r="E18" s="37">
        <f aca="true" t="shared" si="1" ref="E18:N18">(SUM(E3:E10)-SUM(E11:E17))</f>
        <v>-119054.22675599996</v>
      </c>
      <c r="F18" s="37">
        <f t="shared" si="1"/>
        <v>69120.19399999996</v>
      </c>
      <c r="G18" s="37">
        <f t="shared" si="1"/>
        <v>-148512.87600000002</v>
      </c>
      <c r="H18" s="37">
        <f t="shared" si="1"/>
        <v>-240817.47600000008</v>
      </c>
      <c r="I18" s="37">
        <f t="shared" si="1"/>
        <v>-515739.5929999999</v>
      </c>
      <c r="J18" s="37">
        <f t="shared" si="1"/>
        <v>-517743.98399999994</v>
      </c>
      <c r="K18" s="37">
        <f t="shared" si="1"/>
        <v>-452470.269</v>
      </c>
      <c r="L18" s="37">
        <f t="shared" si="1"/>
        <v>-410328.886</v>
      </c>
      <c r="M18" s="37">
        <f t="shared" si="1"/>
        <v>-242475.679</v>
      </c>
      <c r="N18" s="37">
        <f t="shared" si="1"/>
        <v>106311.668</v>
      </c>
      <c r="O18" s="47" t="s">
        <v>21</v>
      </c>
      <c r="P18" s="48"/>
      <c r="Q18" s="49"/>
      <c r="R18" s="45">
        <f>SUM(R14:R17)</f>
        <v>5754317.816931999</v>
      </c>
      <c r="S18" s="45">
        <f>SUM(S14:S17)</f>
        <v>3213749.097589</v>
      </c>
      <c r="T18" s="45">
        <f>SUM(T14:T17)</f>
        <v>-2540568.7193429996</v>
      </c>
      <c r="V18" s="46">
        <f>SUM(V14:V17)</f>
        <v>100.00000000000001</v>
      </c>
      <c r="W18" s="46">
        <f>SUM(W14:W17)</f>
        <v>3142513</v>
      </c>
      <c r="X18" s="44">
        <f>SUM(X14:X17)</f>
        <v>100</v>
      </c>
    </row>
    <row r="19" spans="2:21" ht="9.75" customHeight="1" thickTop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6"/>
      <c r="Q19" s="6"/>
      <c r="R19" s="46">
        <f>R14/R18*100</f>
        <v>71.07096727815875</v>
      </c>
      <c r="S19" s="46">
        <f>S14/S18*100</f>
        <v>7.853579810208264</v>
      </c>
      <c r="T19" s="46">
        <f>T14/T18*100</f>
        <v>151.03921233299008</v>
      </c>
      <c r="U19" s="44" t="s">
        <v>15</v>
      </c>
    </row>
    <row r="20" spans="2:21" ht="18.7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"/>
      <c r="P20" s="2"/>
      <c r="Q20" s="2"/>
      <c r="R20" s="46">
        <f>R15/R18*100</f>
        <v>14.437363565503208</v>
      </c>
      <c r="S20" s="46">
        <f>S15/S18*100</f>
        <v>63.91570704819514</v>
      </c>
      <c r="T20" s="46">
        <f>T15/T18*100</f>
        <v>-48.15137119575158</v>
      </c>
      <c r="U20" s="45" t="s">
        <v>24</v>
      </c>
    </row>
    <row r="21" spans="2:21" ht="18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  <c r="P21" s="2"/>
      <c r="Q21" s="2"/>
      <c r="R21" s="46">
        <f>R16/R18*100</f>
        <v>14.073300137352668</v>
      </c>
      <c r="S21" s="46">
        <f>S16/S18*100</f>
        <v>11.003815111027242</v>
      </c>
      <c r="T21" s="46">
        <f>T16/T18*100</f>
        <v>17.95611372090623</v>
      </c>
      <c r="U21" s="44" t="s">
        <v>18</v>
      </c>
    </row>
    <row r="22" spans="2:21" ht="18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2"/>
      <c r="Q22" s="2"/>
      <c r="R22" s="46">
        <f>R17/R18*100</f>
        <v>0.4183690189853914</v>
      </c>
      <c r="S22" s="46">
        <f>S17/S18*100</f>
        <v>17.22689803056936</v>
      </c>
      <c r="T22" s="46">
        <f>T17/T18*100</f>
        <v>-20.84395485814471</v>
      </c>
      <c r="U22" s="44" t="s">
        <v>19</v>
      </c>
    </row>
    <row r="23" spans="2:17" ht="18.7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</row>
    <row r="24" spans="2:17" ht="18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"/>
      <c r="P24" s="2"/>
      <c r="Q24" s="2"/>
    </row>
    <row r="25" spans="2:17" ht="18.75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  <c r="P25" s="2"/>
      <c r="Q25" s="2"/>
    </row>
    <row r="26" spans="2:17" ht="18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"/>
      <c r="P26" s="2"/>
      <c r="Q26" s="2"/>
    </row>
    <row r="27" spans="2:17" ht="18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  <c r="P27" s="2"/>
      <c r="Q27" s="2"/>
    </row>
    <row r="28" spans="2:17" ht="18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2"/>
      <c r="Q28" s="2"/>
    </row>
    <row r="29" spans="2:17" ht="18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2"/>
      <c r="Q29" s="2"/>
    </row>
    <row r="30" spans="2:17" ht="18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  <c r="P30" s="2"/>
      <c r="Q30" s="2"/>
    </row>
    <row r="31" spans="2:17" ht="18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/>
      <c r="P31" s="2"/>
      <c r="Q31" s="2"/>
    </row>
    <row r="32" spans="2:17" ht="18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2"/>
      <c r="Q32" s="2"/>
    </row>
    <row r="33" spans="2:17" ht="18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2"/>
      <c r="Q33" s="2"/>
    </row>
    <row r="34" spans="2:17" ht="18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  <c r="P34" s="2"/>
      <c r="Q34" s="2"/>
    </row>
    <row r="35" spans="2:17" ht="18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/>
      <c r="P35" s="2"/>
      <c r="Q35" s="2"/>
    </row>
    <row r="36" spans="2:17" ht="18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"/>
      <c r="P36" s="2"/>
      <c r="Q36" s="2"/>
    </row>
    <row r="37" spans="2:17" ht="18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"/>
      <c r="P37" s="2"/>
      <c r="Q37" s="2"/>
    </row>
    <row r="38" spans="2:17" ht="18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"/>
      <c r="P38" s="2"/>
      <c r="Q38" s="2"/>
    </row>
    <row r="39" spans="2:17" ht="18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"/>
      <c r="P39" s="2"/>
      <c r="Q39" s="2"/>
    </row>
    <row r="40" spans="2:17" ht="18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"/>
      <c r="P40" s="2"/>
      <c r="Q40" s="2"/>
    </row>
    <row r="41" spans="2:17" ht="18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"/>
      <c r="P41" s="2"/>
      <c r="Q41" s="2"/>
    </row>
  </sheetData>
  <sheetProtection/>
  <mergeCells count="12">
    <mergeCell ref="P15:P16"/>
    <mergeCell ref="D1:Q1"/>
    <mergeCell ref="O18:Q18"/>
    <mergeCell ref="B1:C1"/>
    <mergeCell ref="Q11:Q17"/>
    <mergeCell ref="P3:P4"/>
    <mergeCell ref="P5:P6"/>
    <mergeCell ref="Q3:Q10"/>
    <mergeCell ref="P11:P12"/>
    <mergeCell ref="P13:P14"/>
    <mergeCell ref="P7:P8"/>
    <mergeCell ref="P9:P10"/>
  </mergeCells>
  <printOptions horizontalCentered="1"/>
  <pageMargins left="0.1968503937007874" right="0" top="0.18" bottom="0.51" header="0.18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ParsFarhang</cp:lastModifiedBy>
  <cp:lastPrinted>2017-05-09T10:37:12Z</cp:lastPrinted>
  <dcterms:created xsi:type="dcterms:W3CDTF">2010-04-05T04:04:59Z</dcterms:created>
  <dcterms:modified xsi:type="dcterms:W3CDTF">2018-06-28T04:06:32Z</dcterms:modified>
  <cp:category/>
  <cp:version/>
  <cp:contentType/>
  <cp:contentStatus/>
</cp:coreProperties>
</file>