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heet1" sheetId="1" r:id="rId1"/>
    <sheet name="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bb">#REF!</definedName>
  </definedNames>
  <calcPr calcMode="manual" fullCalcOnLoad="1"/>
</workbook>
</file>

<file path=xl/sharedStrings.xml><?xml version="1.0" encoding="utf-8"?>
<sst xmlns="http://schemas.openxmlformats.org/spreadsheetml/2006/main" count="98" uniqueCount="61">
  <si>
    <t>رديف</t>
  </si>
  <si>
    <t>شـــــــرح</t>
  </si>
  <si>
    <t>مقدار بر حسب (مگاوات ساعت)</t>
  </si>
  <si>
    <t>كمبود توليد</t>
  </si>
  <si>
    <t>انتقال</t>
  </si>
  <si>
    <t>با برنامه جهت تعميرات و توسعه و نوسازي</t>
  </si>
  <si>
    <t>با برنامه به دليل افت ولتاژ</t>
  </si>
  <si>
    <t>انرژي تأمين نشده</t>
  </si>
  <si>
    <t>بابرنامه به دليل اضافه بار</t>
  </si>
  <si>
    <t>ناشي از</t>
  </si>
  <si>
    <t>بي برنامه</t>
  </si>
  <si>
    <t>توليد و انتقال</t>
  </si>
  <si>
    <t>جمع</t>
  </si>
  <si>
    <t>و فوق توزيع</t>
  </si>
  <si>
    <t>فوق توزيع</t>
  </si>
  <si>
    <t>بابرنامه جهت تعميرات و توسعه و نوسازي</t>
  </si>
  <si>
    <t>بابرنامه به دليل افت ولتاژ</t>
  </si>
  <si>
    <t>انرژي تأمين نشده ناشي از شبكه</t>
  </si>
  <si>
    <t>بابرنامه</t>
  </si>
  <si>
    <t>فشار متوسط</t>
  </si>
  <si>
    <t>فشار ضعيف</t>
  </si>
  <si>
    <t>جمع كل انرژي تامين نشده</t>
  </si>
  <si>
    <t>فروردین</t>
  </si>
  <si>
    <t>اردیبهشت</t>
  </si>
  <si>
    <t>خرداد</t>
  </si>
  <si>
    <t>تیر</t>
  </si>
  <si>
    <t>مرداد</t>
  </si>
  <si>
    <t>شهریور</t>
  </si>
  <si>
    <t>اسفند</t>
  </si>
  <si>
    <t>بهمن</t>
  </si>
  <si>
    <t>دی</t>
  </si>
  <si>
    <t>آذر</t>
  </si>
  <si>
    <t>آبان</t>
  </si>
  <si>
    <t>مهر</t>
  </si>
  <si>
    <t>نرخ انرژی تامین نشده (درهزار)</t>
  </si>
  <si>
    <t>کمبود تولید و محدودیتهای شبکه</t>
  </si>
  <si>
    <t>با برنامه قبلی</t>
  </si>
  <si>
    <t>بدون برنامه قبلی</t>
  </si>
  <si>
    <t>جمع کل</t>
  </si>
  <si>
    <t>میزان (مگاواتساعت)</t>
  </si>
  <si>
    <t>آمار انرژی های توزیع نشده در اثر کمبود تولید یا قطعی ها و حوادث شبکه در سال 1388</t>
  </si>
  <si>
    <t>انرژی تحویل به توزیع</t>
  </si>
  <si>
    <t>شرح</t>
  </si>
  <si>
    <t>آمار انرژي هاي توزيع نشده در اثر كمبود توليد يا قطعي ها و حوادث شبكه</t>
  </si>
  <si>
    <t>سال 1388</t>
  </si>
  <si>
    <t xml:space="preserve"> نرخ انرژي تامين نشده ( در هزار)</t>
  </si>
  <si>
    <t>ميزان (مگاواتساعت)</t>
  </si>
  <si>
    <t>انرژي توزيع نشده از فوق توزيع و انتقال (توليد ، انتقال و فوق توزيع)</t>
  </si>
  <si>
    <t>كمبود توليد و محدوديتهاي شبكه</t>
  </si>
  <si>
    <t>با برنامه قبلي</t>
  </si>
  <si>
    <t>بدون برنامه قبلي</t>
  </si>
  <si>
    <t>جمع كل</t>
  </si>
  <si>
    <t>سال 1389</t>
  </si>
  <si>
    <t>سال 1390</t>
  </si>
  <si>
    <t>سال 1391</t>
  </si>
  <si>
    <t>سال 1392</t>
  </si>
  <si>
    <t>سال 1393</t>
  </si>
  <si>
    <t>سال 1394</t>
  </si>
  <si>
    <t>سال 1395</t>
  </si>
  <si>
    <t>سال 1396</t>
  </si>
  <si>
    <t>`</t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</si>
</sst>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#,##0.0000"/>
    <numFmt numFmtId="187" formatCode="#,##0.000"/>
    <numFmt numFmtId="188" formatCode="0.0"/>
    <numFmt numFmtId="189" formatCode="0.00000"/>
    <numFmt numFmtId="190" formatCode="0.000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raffic"/>
      <family val="0"/>
    </font>
    <font>
      <sz val="14"/>
      <name val="B Nazanin"/>
      <family val="0"/>
    </font>
    <font>
      <b/>
      <sz val="18"/>
      <name val="B Nazanin"/>
      <family val="0"/>
    </font>
    <font>
      <b/>
      <sz val="14"/>
      <name val="B Nazanin"/>
      <family val="0"/>
    </font>
    <font>
      <b/>
      <sz val="11"/>
      <name val="B Nazanin"/>
      <family val="0"/>
    </font>
    <font>
      <sz val="8"/>
      <name val="Arial"/>
      <family val="2"/>
    </font>
    <font>
      <b/>
      <sz val="12"/>
      <name val="B Nazanin"/>
      <family val="0"/>
    </font>
    <font>
      <b/>
      <sz val="10"/>
      <name val="B Nazanin"/>
      <family val="0"/>
    </font>
    <font>
      <sz val="10"/>
      <name val="B Nazanin"/>
      <family val="0"/>
    </font>
    <font>
      <sz val="13"/>
      <name val="B Nazanin"/>
      <family val="0"/>
    </font>
    <font>
      <b/>
      <i/>
      <sz val="13"/>
      <name val="B Nazanin"/>
      <family val="0"/>
    </font>
    <font>
      <b/>
      <i/>
      <sz val="14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5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12" fillId="0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85" fontId="12" fillId="0" borderId="30" xfId="0" applyNumberFormat="1" applyFont="1" applyFill="1" applyBorder="1" applyAlignment="1">
      <alignment horizontal="center" vertical="center"/>
    </xf>
    <xf numFmtId="185" fontId="12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90" fontId="12" fillId="0" borderId="26" xfId="0" applyNumberFormat="1" applyFont="1" applyFill="1" applyBorder="1" applyAlignment="1">
      <alignment horizontal="center" vertical="center"/>
    </xf>
    <xf numFmtId="189" fontId="12" fillId="0" borderId="31" xfId="0" applyNumberFormat="1" applyFont="1" applyFill="1" applyBorder="1" applyAlignment="1">
      <alignment horizontal="center" vertical="center"/>
    </xf>
    <xf numFmtId="0" fontId="10" fillId="16" borderId="35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0" fillId="16" borderId="37" xfId="0" applyFont="1" applyFill="1" applyBorder="1" applyAlignment="1">
      <alignment horizontal="center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190" fontId="12" fillId="0" borderId="25" xfId="0" applyNumberFormat="1" applyFont="1" applyFill="1" applyBorder="1" applyAlignment="1">
      <alignment horizontal="center" vertical="center"/>
    </xf>
    <xf numFmtId="189" fontId="12" fillId="0" borderId="30" xfId="0" applyNumberFormat="1" applyFont="1" applyFill="1" applyBorder="1" applyAlignment="1">
      <alignment horizontal="center" vertical="center"/>
    </xf>
    <xf numFmtId="184" fontId="14" fillId="16" borderId="43" xfId="0" applyNumberFormat="1" applyFont="1" applyFill="1" applyBorder="1" applyAlignment="1">
      <alignment horizontal="center" vertical="center"/>
    </xf>
    <xf numFmtId="184" fontId="14" fillId="16" borderId="44" xfId="0" applyNumberFormat="1" applyFont="1" applyFill="1" applyBorder="1" applyAlignment="1">
      <alignment horizontal="center" vertical="center"/>
    </xf>
    <xf numFmtId="184" fontId="14" fillId="16" borderId="45" xfId="0" applyNumberFormat="1" applyFont="1" applyFill="1" applyBorder="1" applyAlignment="1">
      <alignment horizontal="center" vertical="center"/>
    </xf>
    <xf numFmtId="184" fontId="14" fillId="16" borderId="46" xfId="0" applyNumberFormat="1" applyFont="1" applyFill="1" applyBorder="1" applyAlignment="1">
      <alignment horizontal="center" vertical="center"/>
    </xf>
    <xf numFmtId="184" fontId="14" fillId="16" borderId="47" xfId="0" applyNumberFormat="1" applyFont="1" applyFill="1" applyBorder="1" applyAlignment="1">
      <alignment horizontal="center" vertical="center"/>
    </xf>
    <xf numFmtId="0" fontId="9" fillId="16" borderId="48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/>
    </xf>
    <xf numFmtId="0" fontId="13" fillId="16" borderId="50" xfId="0" applyFont="1" applyFill="1" applyBorder="1" applyAlignment="1">
      <alignment horizontal="center" vertical="center"/>
    </xf>
    <xf numFmtId="0" fontId="13" fillId="16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9" fillId="16" borderId="54" xfId="0" applyFont="1" applyFill="1" applyBorder="1" applyAlignment="1">
      <alignment horizontal="center" vertical="center"/>
    </xf>
    <xf numFmtId="0" fontId="9" fillId="16" borderId="55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9" fillId="16" borderId="56" xfId="0" applyFont="1" applyFill="1" applyBorder="1" applyAlignment="1">
      <alignment horizontal="center" vertical="center"/>
    </xf>
    <xf numFmtId="0" fontId="9" fillId="16" borderId="57" xfId="0" applyFont="1" applyFill="1" applyBorder="1" applyAlignment="1">
      <alignment horizontal="center" vertical="center"/>
    </xf>
    <xf numFmtId="0" fontId="9" fillId="16" borderId="58" xfId="0" applyFont="1" applyFill="1" applyBorder="1" applyAlignment="1">
      <alignment horizontal="center" vertical="center"/>
    </xf>
    <xf numFmtId="0" fontId="9" fillId="16" borderId="5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61055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69818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>
          <a:off x="78581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>
          <a:off x="87344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5" name="Line 6"/>
        <xdr:cNvSpPr>
          <a:spLocks/>
        </xdr:cNvSpPr>
      </xdr:nvSpPr>
      <xdr:spPr>
        <a:xfrm>
          <a:off x="96107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104870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113633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122396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9" name="Line 10"/>
        <xdr:cNvSpPr>
          <a:spLocks/>
        </xdr:cNvSpPr>
      </xdr:nvSpPr>
      <xdr:spPr>
        <a:xfrm>
          <a:off x="131159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0" name="Line 11"/>
        <xdr:cNvSpPr>
          <a:spLocks/>
        </xdr:cNvSpPr>
      </xdr:nvSpPr>
      <xdr:spPr>
        <a:xfrm>
          <a:off x="139922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11" name="Line 12"/>
        <xdr:cNvSpPr>
          <a:spLocks/>
        </xdr:cNvSpPr>
      </xdr:nvSpPr>
      <xdr:spPr>
        <a:xfrm>
          <a:off x="148685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2" name="Line 13"/>
        <xdr:cNvSpPr>
          <a:spLocks/>
        </xdr:cNvSpPr>
      </xdr:nvSpPr>
      <xdr:spPr>
        <a:xfrm>
          <a:off x="15744825" y="76009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alahzaril\Desktop\My%20Documents\&#1582;&#1575;&#1605;&#1608;&#1588;&#1610;%20&#1606;&#1608;&#1576;&#1578;&#161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70;&#1576;&#1575;&#1606;\&#1575;&#1606;&#1578;&#1602;&#1575;&#160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70;&#1584;&#1585;\&#1575;&#1606;&#1578;&#1602;&#1575;&#160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83;&#1740;\&#1575;&#1606;&#1578;&#1602;&#1575;&#160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76;&#1607;&#1605;&#1606;\&#1575;&#1606;&#1578;&#1602;&#1575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80;&#1605;&#1593;%20&#1587;&#1575;&#1604;\&#1570;&#1605;&#1575;&#1585;%20&#1587;&#1575;&#1604;%20&#1576;&#1607;%20&#1578;&#1601;&#1603;&#1610;&#1603;%20&#1605;&#1575;&#16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601;&#1585;&#1608;&#1585;&#1583;&#1740;&#1606;\&#1575;&#1606;&#1578;&#1602;&#1575;&#16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75;&#1585;&#1583;&#1740;&#1576;&#1607;&#1588;&#1578;\&#1575;&#1606;&#1578;&#1602;&#1575;&#16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82;&#1585;&#1583;&#1575;&#1583;\&#1575;&#1606;&#1578;&#1602;&#1575;&#16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78;&#1740;&#1585;\&#1575;&#1606;&#1578;&#1602;&#1575;&#160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605;&#1585;&#1583;&#1575;&#1583;\&#1575;&#1606;&#1578;&#1602;&#1575;&#16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588;&#1607;&#1585;&#1740;&#1608;&#1585;\&#1575;&#1606;&#1578;&#1602;&#1575;&#160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576;&#1575;&#1606;&#1603;%20&#1575;&#1591;&#1604;&#1575;&#1593;&#1575;&#1578;\&#1570;&#1605;&#1575;&#1585;%20&#1587;&#1575;&#1604;%201389\&#1605;&#1607;&#1585;\&#1575;&#1606;&#1578;&#1602;&#1575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وبتي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151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23.3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10.9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86.1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30.7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2.4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43.8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انرژي توزيع نشده انتقال"/>
      <sheetName val="تلفات"/>
      <sheetName val="چارت بار همزمان"/>
      <sheetName val="نیاز مصرف"/>
      <sheetName val="بار همزمان "/>
      <sheetName val="بار غير همزمان  "/>
      <sheetName val="سوخت مصرفي نيروگاهها"/>
      <sheetName val="تبادل انرژي"/>
      <sheetName val="چارت تبادل"/>
      <sheetName val="حداكثر بار پستها"/>
      <sheetName val="چارت بار پستها"/>
      <sheetName val="تحويل به توزيع"/>
      <sheetName val="فروش مستقيم"/>
      <sheetName val="Chart1"/>
      <sheetName val="چارت فروش"/>
      <sheetName val="حداكثر قدرت بهره‌برداري"/>
      <sheetName val="توليد اسمي و عملي نيروگاه"/>
      <sheetName val="چارت تولید"/>
      <sheetName val="ناخالص تفكيكي"/>
      <sheetName val="مصرف داخلی"/>
      <sheetName val="خالص تفكيكي"/>
      <sheetName val="خط"/>
      <sheetName val="پست"/>
      <sheetName val="خالص تفكيكي (2)"/>
      <sheetName val="بار نيروگاه"/>
      <sheetName val="ساعت كاركرد واحدهاي نيروگاه"/>
      <sheetName val="بار غيرهمزمان پستها"/>
      <sheetName val="بار غيرهمزمان پستها (mvar)"/>
      <sheetName val="f518 0"/>
      <sheetName val="نمودار خاموشي 20"/>
      <sheetName val="مصرف داخلي پستها"/>
      <sheetName val="Sheet1"/>
    </sheetNames>
    <sheetDataSet>
      <sheetData sheetId="12">
        <row r="3">
          <cell r="N3">
            <v>3859329400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afat"/>
      <sheetName val="f519 0"/>
      <sheetName val="f268 0"/>
      <sheetName val="f267 0"/>
      <sheetName val="f265 0"/>
      <sheetName val="f266 0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15.8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55.5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169.5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13.6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15.1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7.5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17.1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12.8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13.3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27.3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519 0"/>
      <sheetName val="f268 0"/>
      <sheetName val="f267 0"/>
      <sheetName val="f265 0"/>
      <sheetName val="f266 0"/>
      <sheetName val="talafat"/>
      <sheetName val="f266 0(m)"/>
      <sheetName val="khamoshi"/>
      <sheetName val="taza"/>
      <sheetName val="max"/>
      <sheetName val="5-1-1( فرم   (7)"/>
    </sheetNames>
    <sheetDataSet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3.6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8"/>
  <sheetViews>
    <sheetView rightToLeft="1" tabSelected="1" zoomScale="70" zoomScaleNormal="70" zoomScalePageLayoutView="0" workbookViewId="0" topLeftCell="A1">
      <selection activeCell="C15" sqref="C15"/>
    </sheetView>
  </sheetViews>
  <sheetFormatPr defaultColWidth="9.140625" defaultRowHeight="12.75"/>
  <cols>
    <col min="1" max="1" width="2.8515625" style="23" customWidth="1"/>
    <col min="2" max="2" width="13.7109375" style="23" customWidth="1"/>
    <col min="3" max="3" width="28.28125" style="23" bestFit="1" customWidth="1"/>
    <col min="4" max="4" width="12.8515625" style="23" customWidth="1"/>
    <col min="5" max="5" width="12.7109375" style="23" customWidth="1"/>
    <col min="6" max="7" width="12.8515625" style="23" hidden="1" customWidth="1"/>
    <col min="8" max="8" width="12.8515625" style="23" customWidth="1"/>
    <col min="9" max="9" width="12.140625" style="23" customWidth="1"/>
    <col min="10" max="10" width="0.13671875" style="33" hidden="1" customWidth="1"/>
    <col min="11" max="11" width="12.8515625" style="33" hidden="1" customWidth="1"/>
    <col min="12" max="12" width="12.8515625" style="33" customWidth="1"/>
    <col min="13" max="13" width="12.7109375" style="33" customWidth="1"/>
    <col min="14" max="15" width="12.8515625" style="33" hidden="1" customWidth="1"/>
    <col min="16" max="21" width="13.28125" style="33" customWidth="1"/>
    <col min="22" max="16384" width="9.140625" style="23" customWidth="1"/>
  </cols>
  <sheetData>
    <row r="2" spans="2:21" ht="53.25" customHeight="1" thickBot="1"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3"/>
      <c r="U2" s="23"/>
    </row>
    <row r="3" spans="2:21" ht="56.25" customHeight="1" thickTop="1">
      <c r="B3" s="77" t="s">
        <v>42</v>
      </c>
      <c r="C3" s="78"/>
      <c r="D3" s="74" t="s">
        <v>44</v>
      </c>
      <c r="E3" s="75"/>
      <c r="F3" s="74" t="s">
        <v>52</v>
      </c>
      <c r="G3" s="75"/>
      <c r="H3" s="74" t="s">
        <v>53</v>
      </c>
      <c r="I3" s="75"/>
      <c r="J3" s="74" t="s">
        <v>54</v>
      </c>
      <c r="K3" s="75"/>
      <c r="L3" s="74" t="s">
        <v>55</v>
      </c>
      <c r="M3" s="75"/>
      <c r="N3" s="74" t="s">
        <v>56</v>
      </c>
      <c r="O3" s="75"/>
      <c r="P3" s="68" t="s">
        <v>57</v>
      </c>
      <c r="Q3" s="68"/>
      <c r="R3" s="74" t="s">
        <v>58</v>
      </c>
      <c r="S3" s="75"/>
      <c r="T3" s="68" t="s">
        <v>59</v>
      </c>
      <c r="U3" s="69"/>
    </row>
    <row r="4" spans="2:29" ht="56.25" customHeight="1" thickBot="1">
      <c r="B4" s="79"/>
      <c r="C4" s="80"/>
      <c r="D4" s="53" t="s">
        <v>45</v>
      </c>
      <c r="E4" s="54" t="s">
        <v>46</v>
      </c>
      <c r="F4" s="55" t="s">
        <v>45</v>
      </c>
      <c r="G4" s="56" t="s">
        <v>46</v>
      </c>
      <c r="H4" s="55" t="s">
        <v>45</v>
      </c>
      <c r="I4" s="56" t="s">
        <v>46</v>
      </c>
      <c r="J4" s="55" t="s">
        <v>45</v>
      </c>
      <c r="K4" s="56" t="s">
        <v>46</v>
      </c>
      <c r="L4" s="55" t="s">
        <v>45</v>
      </c>
      <c r="M4" s="56" t="s">
        <v>46</v>
      </c>
      <c r="N4" s="55" t="s">
        <v>45</v>
      </c>
      <c r="O4" s="56" t="s">
        <v>46</v>
      </c>
      <c r="P4" s="53" t="s">
        <v>45</v>
      </c>
      <c r="Q4" s="54" t="s">
        <v>46</v>
      </c>
      <c r="R4" s="55" t="s">
        <v>45</v>
      </c>
      <c r="S4" s="56" t="s">
        <v>46</v>
      </c>
      <c r="T4" s="53" t="s">
        <v>45</v>
      </c>
      <c r="U4" s="57" t="s">
        <v>46</v>
      </c>
      <c r="AC4" s="23" t="s">
        <v>60</v>
      </c>
    </row>
    <row r="5" spans="2:21" ht="62.25" customHeight="1">
      <c r="B5" s="72" t="s">
        <v>47</v>
      </c>
      <c r="C5" s="58" t="s">
        <v>48</v>
      </c>
      <c r="D5" s="38">
        <v>0.1926940043654868</v>
      </c>
      <c r="E5" s="35">
        <v>700</v>
      </c>
      <c r="F5" s="50">
        <v>0</v>
      </c>
      <c r="G5" s="34">
        <v>0</v>
      </c>
      <c r="H5" s="50">
        <v>0</v>
      </c>
      <c r="I5" s="34">
        <v>0</v>
      </c>
      <c r="J5" s="50">
        <v>0</v>
      </c>
      <c r="K5" s="34">
        <v>0</v>
      </c>
      <c r="L5" s="50">
        <v>0</v>
      </c>
      <c r="M5" s="34">
        <v>0</v>
      </c>
      <c r="N5" s="50">
        <v>0</v>
      </c>
      <c r="O5" s="34">
        <v>0</v>
      </c>
      <c r="P5" s="49">
        <v>0</v>
      </c>
      <c r="Q5" s="35">
        <v>0</v>
      </c>
      <c r="R5" s="50">
        <v>0</v>
      </c>
      <c r="S5" s="34">
        <v>0</v>
      </c>
      <c r="T5" s="49">
        <v>0</v>
      </c>
      <c r="U5" s="36">
        <v>0</v>
      </c>
    </row>
    <row r="6" spans="2:21" ht="64.5" customHeight="1">
      <c r="B6" s="73"/>
      <c r="C6" s="59" t="s">
        <v>49</v>
      </c>
      <c r="D6" s="41">
        <v>0.12035987675837988</v>
      </c>
      <c r="E6" s="42">
        <v>437.2</v>
      </c>
      <c r="F6" s="40">
        <v>0.11637973224681852</v>
      </c>
      <c r="G6" s="39">
        <v>449.20000000000005</v>
      </c>
      <c r="H6" s="40">
        <v>0.10283062703214609</v>
      </c>
      <c r="I6" s="39">
        <v>413.2</v>
      </c>
      <c r="J6" s="40">
        <v>0.07117293299956844</v>
      </c>
      <c r="K6" s="39">
        <v>302.00000000000006</v>
      </c>
      <c r="L6" s="40">
        <v>0.0506</v>
      </c>
      <c r="M6" s="39">
        <v>222.09</v>
      </c>
      <c r="N6" s="40">
        <v>0.07218</v>
      </c>
      <c r="O6" s="39">
        <v>324.38</v>
      </c>
      <c r="P6" s="51">
        <v>0.07126286330208416</v>
      </c>
      <c r="Q6" s="42">
        <v>333.99</v>
      </c>
      <c r="R6" s="61">
        <v>0.051778</v>
      </c>
      <c r="S6" s="39">
        <v>250.8</v>
      </c>
      <c r="T6" s="51">
        <v>0.08311079725807247</v>
      </c>
      <c r="U6" s="43">
        <v>423.73</v>
      </c>
    </row>
    <row r="7" spans="2:21" ht="66" customHeight="1">
      <c r="B7" s="73"/>
      <c r="C7" s="60" t="s">
        <v>50</v>
      </c>
      <c r="D7" s="46">
        <v>0.08809790321899974</v>
      </c>
      <c r="E7" s="47">
        <v>320</v>
      </c>
      <c r="F7" s="45">
        <v>0.11306385480694194</v>
      </c>
      <c r="G7" s="44">
        <v>436.40000000000003</v>
      </c>
      <c r="H7" s="45">
        <v>0.07784662110200403</v>
      </c>
      <c r="I7" s="44">
        <v>312.8</v>
      </c>
      <c r="J7" s="45">
        <v>0.10484692560958625</v>
      </c>
      <c r="K7" s="44">
        <v>444.9</v>
      </c>
      <c r="L7" s="45">
        <v>0.1224</v>
      </c>
      <c r="M7" s="44">
        <v>537.68</v>
      </c>
      <c r="N7" s="45">
        <v>0.12746</v>
      </c>
      <c r="O7" s="44">
        <v>572.792</v>
      </c>
      <c r="P7" s="52">
        <v>0.06040307515505816</v>
      </c>
      <c r="Q7" s="47">
        <v>283.09</v>
      </c>
      <c r="R7" s="62">
        <v>0.13002</v>
      </c>
      <c r="S7" s="44">
        <v>629.85</v>
      </c>
      <c r="T7" s="52">
        <v>0.16591364271620598</v>
      </c>
      <c r="U7" s="48">
        <v>845.9599999999999</v>
      </c>
    </row>
    <row r="8" spans="2:21" s="37" customFormat="1" ht="57.75" customHeight="1" thickBot="1">
      <c r="B8" s="70" t="s">
        <v>51</v>
      </c>
      <c r="C8" s="71"/>
      <c r="D8" s="63">
        <f aca="true" t="shared" si="0" ref="D8:M8">SUM(D5:D7)</f>
        <v>0.4011517843428664</v>
      </c>
      <c r="E8" s="64">
        <f t="shared" si="0"/>
        <v>1457.2</v>
      </c>
      <c r="F8" s="65">
        <f t="shared" si="0"/>
        <v>0.22944358705376044</v>
      </c>
      <c r="G8" s="66">
        <f t="shared" si="0"/>
        <v>885.6000000000001</v>
      </c>
      <c r="H8" s="65">
        <f t="shared" si="0"/>
        <v>0.18067724813415012</v>
      </c>
      <c r="I8" s="66">
        <f t="shared" si="0"/>
        <v>726</v>
      </c>
      <c r="J8" s="65">
        <f t="shared" si="0"/>
        <v>0.1760198586091547</v>
      </c>
      <c r="K8" s="66">
        <f t="shared" si="0"/>
        <v>746.9000000000001</v>
      </c>
      <c r="L8" s="65">
        <f t="shared" si="0"/>
        <v>0.173</v>
      </c>
      <c r="M8" s="66">
        <f t="shared" si="0"/>
        <v>759.77</v>
      </c>
      <c r="N8" s="65">
        <f aca="true" t="shared" si="1" ref="N8:S8">SUM(N5:N7)</f>
        <v>0.19963999999999998</v>
      </c>
      <c r="O8" s="66">
        <f t="shared" si="1"/>
        <v>897.172</v>
      </c>
      <c r="P8" s="63">
        <f t="shared" si="1"/>
        <v>0.1316659384571423</v>
      </c>
      <c r="Q8" s="64">
        <f t="shared" si="1"/>
        <v>617.0799999999999</v>
      </c>
      <c r="R8" s="65">
        <f t="shared" si="1"/>
        <v>0.181798</v>
      </c>
      <c r="S8" s="66">
        <f t="shared" si="1"/>
        <v>880.6500000000001</v>
      </c>
      <c r="T8" s="63">
        <f>SUM(T5:T7)</f>
        <v>0.24902443997427845</v>
      </c>
      <c r="U8" s="67">
        <f>SUM(U5:U7)</f>
        <v>1269.69</v>
      </c>
    </row>
    <row r="9" ht="13.5" thickTop="1"/>
  </sheetData>
  <sheetProtection/>
  <mergeCells count="13">
    <mergeCell ref="B2:S2"/>
    <mergeCell ref="B3:C4"/>
    <mergeCell ref="N3:O3"/>
    <mergeCell ref="P3:Q3"/>
    <mergeCell ref="T3:U3"/>
    <mergeCell ref="B8:C8"/>
    <mergeCell ref="B5:B7"/>
    <mergeCell ref="F3:G3"/>
    <mergeCell ref="D3:E3"/>
    <mergeCell ref="L3:M3"/>
    <mergeCell ref="J3:K3"/>
    <mergeCell ref="H3:I3"/>
    <mergeCell ref="R3:S3"/>
  </mergeCells>
  <printOptions/>
  <pageMargins left="0.03937007874015748" right="0.03937007874015748" top="0.7874015748031497" bottom="0.1968503937007874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rightToLeft="1" zoomScale="80" zoomScaleNormal="80" zoomScalePageLayoutView="0" workbookViewId="0" topLeftCell="J2">
      <selection activeCell="T5" sqref="T5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3.57421875" style="2" customWidth="1"/>
    <col min="4" max="4" width="38.140625" style="2" customWidth="1"/>
    <col min="5" max="17" width="13.140625" style="2" customWidth="1"/>
    <col min="18" max="18" width="33.28125" style="2" bestFit="1" customWidth="1"/>
    <col min="19" max="19" width="13.140625" style="2" customWidth="1"/>
    <col min="20" max="20" width="14.00390625" style="2" customWidth="1"/>
    <col min="21" max="16384" width="9.140625" style="2" customWidth="1"/>
  </cols>
  <sheetData>
    <row r="1" spans="1:17" ht="45.75" customHeigh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9" ht="39" customHeight="1" thickBot="1">
      <c r="A2" s="3"/>
      <c r="B2" s="3"/>
      <c r="C2" s="3"/>
      <c r="D2" s="3"/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33</v>
      </c>
      <c r="L2" s="19" t="s">
        <v>32</v>
      </c>
      <c r="M2" s="19" t="s">
        <v>31</v>
      </c>
      <c r="N2" s="19" t="s">
        <v>30</v>
      </c>
      <c r="O2" s="19" t="s">
        <v>29</v>
      </c>
      <c r="P2" s="19" t="s">
        <v>28</v>
      </c>
      <c r="Q2" s="19" t="s">
        <v>12</v>
      </c>
      <c r="R2" s="19"/>
      <c r="S2" s="19"/>
    </row>
    <row r="3" ht="9.75" customHeight="1" hidden="1" thickBot="1"/>
    <row r="4" spans="1:20" s="24" customFormat="1" ht="49.5" customHeight="1" thickBot="1" thickTop="1">
      <c r="A4" s="20" t="s">
        <v>0</v>
      </c>
      <c r="B4" s="96" t="s">
        <v>1</v>
      </c>
      <c r="C4" s="96"/>
      <c r="D4" s="96"/>
      <c r="E4" s="22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9" t="s">
        <v>42</v>
      </c>
      <c r="S4" s="29" t="s">
        <v>39</v>
      </c>
      <c r="T4" s="24" t="s">
        <v>34</v>
      </c>
    </row>
    <row r="5" spans="1:20" ht="27" customHeight="1" thickBot="1" thickTop="1">
      <c r="A5" s="83">
        <v>1</v>
      </c>
      <c r="B5" s="4"/>
      <c r="C5" s="91" t="s">
        <v>3</v>
      </c>
      <c r="D5" s="92"/>
      <c r="E5" s="5">
        <f>'[3]5-1-1( فرم   (7)'!$E$6</f>
        <v>0</v>
      </c>
      <c r="F5" s="5">
        <f>'[4]5-1-1( فرم   (7)'!$E$6</f>
        <v>0</v>
      </c>
      <c r="G5" s="5">
        <f>'[5]5-1-1( فرم   (7)'!$E$6</f>
        <v>0</v>
      </c>
      <c r="H5" s="5">
        <f>'[6]5-1-1( فرم   (7)'!$E$6</f>
        <v>0</v>
      </c>
      <c r="I5" s="5">
        <f>'[7]5-1-1( فرم   (7)'!$E$6</f>
        <v>0</v>
      </c>
      <c r="J5" s="5">
        <f>'[8]5-1-1( فرم   (7)'!$E$6</f>
        <v>0</v>
      </c>
      <c r="K5" s="5">
        <f>'[9]5-1-1( فرم   (7)'!$E$6</f>
        <v>0</v>
      </c>
      <c r="L5" s="5">
        <f>'[10]5-1-1( فرم   (7)'!$E$6</f>
        <v>0</v>
      </c>
      <c r="M5" s="5">
        <f>'[11]5-1-1( فرم   (7)'!$E$6</f>
        <v>0</v>
      </c>
      <c r="N5" s="5">
        <f>'[12]5-1-1( فرم   (7)'!$E$6</f>
        <v>0</v>
      </c>
      <c r="O5" s="5">
        <f>'[13]5-1-1( فرم   (7)'!$E$6</f>
        <v>0</v>
      </c>
      <c r="P5" s="5">
        <v>0</v>
      </c>
      <c r="Q5" s="5">
        <f>SUM(E5:P5)</f>
        <v>0</v>
      </c>
      <c r="R5" s="30" t="s">
        <v>35</v>
      </c>
      <c r="S5" s="30">
        <f>Q5</f>
        <v>0</v>
      </c>
      <c r="T5" s="32">
        <f>1000*S5/(S5+Q21)</f>
        <v>0</v>
      </c>
    </row>
    <row r="6" spans="1:20" ht="27" customHeight="1" thickTop="1">
      <c r="A6" s="84"/>
      <c r="B6" s="6"/>
      <c r="C6" s="93" t="s">
        <v>4</v>
      </c>
      <c r="D6" s="7" t="s">
        <v>5</v>
      </c>
      <c r="E6" s="8">
        <f>'[3]5-1-1( فرم   (7)'!$E$7</f>
        <v>0</v>
      </c>
      <c r="F6" s="8">
        <f>'[4]5-1-1( فرم   (7)'!$E$7</f>
        <v>0</v>
      </c>
      <c r="G6" s="8">
        <f>'[5]5-1-1( فرم   (7)'!$E$7</f>
        <v>0</v>
      </c>
      <c r="H6" s="8">
        <f>'[6]5-1-1( فرم   (7)'!$E$7</f>
        <v>0</v>
      </c>
      <c r="I6" s="8">
        <f>'[7]5-1-1( فرم   (7)'!$E$7</f>
        <v>0</v>
      </c>
      <c r="J6" s="8">
        <f>'[8]5-1-1( فرم   (7)'!$E$7</f>
        <v>0</v>
      </c>
      <c r="K6" s="8">
        <f>'[9]5-1-1( فرم   (7)'!$E$7</f>
        <v>0</v>
      </c>
      <c r="L6" s="8">
        <f>'[10]5-1-1( فرم   (7)'!$E$7</f>
        <v>0</v>
      </c>
      <c r="M6" s="8">
        <f>'[11]5-1-1( فرم   (7)'!$E$7</f>
        <v>0</v>
      </c>
      <c r="N6" s="8">
        <f>'[12]5-1-1( فرم   (7)'!$E$7</f>
        <v>0</v>
      </c>
      <c r="O6" s="8">
        <f>'[13]5-1-1( فرم   (7)'!$E$7</f>
        <v>2.4</v>
      </c>
      <c r="P6" s="8">
        <v>0</v>
      </c>
      <c r="Q6" s="25">
        <f>SUM(E6:P6)</f>
        <v>2.4</v>
      </c>
      <c r="R6" s="30" t="s">
        <v>36</v>
      </c>
      <c r="S6" s="30">
        <f>SUM(Q6:Q8,Q11:Q13)</f>
        <v>449.20000000000005</v>
      </c>
      <c r="T6" s="32">
        <f>1000*S6/(S6+Q21)</f>
        <v>0.11637973224681852</v>
      </c>
    </row>
    <row r="7" spans="1:20" ht="27" customHeight="1">
      <c r="A7" s="84"/>
      <c r="B7" s="6"/>
      <c r="C7" s="93"/>
      <c r="D7" s="9" t="s">
        <v>6</v>
      </c>
      <c r="E7" s="10">
        <f>'[3]5-1-1( فرم   (7)'!$E$8</f>
        <v>0</v>
      </c>
      <c r="F7" s="10">
        <f>'[4]5-1-1( فرم   (7)'!$E$8</f>
        <v>0</v>
      </c>
      <c r="G7" s="10">
        <f>'[5]5-1-1( فرم   (7)'!$E$8</f>
        <v>0</v>
      </c>
      <c r="H7" s="10">
        <f>'[6]5-1-1( فرم   (7)'!$E$8</f>
        <v>0</v>
      </c>
      <c r="I7" s="10">
        <f>'[7]5-1-1( فرم   (7)'!$E$8</f>
        <v>0</v>
      </c>
      <c r="J7" s="10">
        <f>'[8]5-1-1( فرم   (7)'!$E$8</f>
        <v>0</v>
      </c>
      <c r="K7" s="10">
        <f>'[9]5-1-1( فرم   (7)'!$E$8</f>
        <v>0</v>
      </c>
      <c r="L7" s="10">
        <f>'[10]5-1-1( فرم   (7)'!$E$8</f>
        <v>0</v>
      </c>
      <c r="M7" s="10">
        <f>'[11]5-1-1( فرم   (7)'!$E$8</f>
        <v>0</v>
      </c>
      <c r="N7" s="10">
        <f>'[12]5-1-1( فرم   (7)'!$E$8</f>
        <v>0</v>
      </c>
      <c r="O7" s="10">
        <f>'[13]5-1-1( فرم   (7)'!$E$8</f>
        <v>0</v>
      </c>
      <c r="P7" s="10">
        <v>0</v>
      </c>
      <c r="Q7" s="10">
        <f aca="true" t="shared" si="0" ref="Q7:Q19">SUM(E7:P7)</f>
        <v>0</v>
      </c>
      <c r="R7" s="30" t="s">
        <v>37</v>
      </c>
      <c r="S7" s="30">
        <f>SUM(Q9,Q14)</f>
        <v>436.40000000000003</v>
      </c>
      <c r="T7" s="32">
        <f>1000*S7/(S7+Q21)</f>
        <v>0.11306385480694194</v>
      </c>
    </row>
    <row r="8" spans="1:20" ht="27" customHeight="1">
      <c r="A8" s="84"/>
      <c r="B8" s="6" t="s">
        <v>7</v>
      </c>
      <c r="C8" s="93"/>
      <c r="D8" s="9" t="s">
        <v>8</v>
      </c>
      <c r="E8" s="10">
        <f>'[3]5-1-1( فرم   (7)'!$E$9</f>
        <v>0</v>
      </c>
      <c r="F8" s="10">
        <f>'[4]5-1-1( فرم   (7)'!$E$9</f>
        <v>0</v>
      </c>
      <c r="G8" s="10">
        <f>'[5]5-1-1( فرم   (7)'!$E$9</f>
        <v>0</v>
      </c>
      <c r="H8" s="10">
        <f>'[6]5-1-1( فرم   (7)'!$E$9</f>
        <v>0</v>
      </c>
      <c r="I8" s="10">
        <f>'[7]5-1-1( فرم   (7)'!$E$9</f>
        <v>0</v>
      </c>
      <c r="J8" s="10">
        <f>'[8]5-1-1( فرم   (7)'!$E$9</f>
        <v>0</v>
      </c>
      <c r="K8" s="10">
        <f>'[9]5-1-1( فرم   (7)'!$E$9</f>
        <v>0</v>
      </c>
      <c r="L8" s="10">
        <f>'[10]5-1-1( فرم   (7)'!$E$9</f>
        <v>0</v>
      </c>
      <c r="M8" s="10">
        <f>'[11]5-1-1( فرم   (7)'!$E$9</f>
        <v>0</v>
      </c>
      <c r="N8" s="10">
        <f>'[12]5-1-1( فرم   (7)'!$E$9</f>
        <v>0</v>
      </c>
      <c r="O8" s="10">
        <f>'[13]5-1-1( فرم   (7)'!$E$9</f>
        <v>0</v>
      </c>
      <c r="P8" s="10">
        <v>0</v>
      </c>
      <c r="Q8" s="10">
        <f t="shared" si="0"/>
        <v>0</v>
      </c>
      <c r="R8" s="30" t="s">
        <v>38</v>
      </c>
      <c r="S8" s="30">
        <f>SUM(S5:S7)</f>
        <v>885.6000000000001</v>
      </c>
      <c r="T8" s="32">
        <f>1000*S8/(S8+Q21)</f>
        <v>0.22941727339021276</v>
      </c>
    </row>
    <row r="9" spans="1:19" ht="27" customHeight="1">
      <c r="A9" s="84"/>
      <c r="B9" s="6" t="s">
        <v>9</v>
      </c>
      <c r="C9" s="93"/>
      <c r="D9" s="11" t="s">
        <v>10</v>
      </c>
      <c r="E9" s="10">
        <f>'[3]5-1-1( فرم   (7)'!$E$10</f>
        <v>0</v>
      </c>
      <c r="F9" s="10">
        <f>'[4]5-1-1( فرم   (7)'!$E$10</f>
        <v>0</v>
      </c>
      <c r="G9" s="10">
        <f>'[5]5-1-1( فرم   (7)'!$E$10</f>
        <v>0</v>
      </c>
      <c r="H9" s="10">
        <f>'[6]5-1-1( فرم   (7)'!$E$10</f>
        <v>0</v>
      </c>
      <c r="I9" s="10">
        <f>'[7]5-1-1( فرم   (7)'!$E$10</f>
        <v>0</v>
      </c>
      <c r="J9" s="10">
        <f>'[8]5-1-1( فرم   (7)'!$E$10</f>
        <v>0</v>
      </c>
      <c r="K9" s="10">
        <f>'[9]5-1-1( فرم   (7)'!$E$10</f>
        <v>0</v>
      </c>
      <c r="L9" s="10">
        <f>'[10]5-1-1( فرم   (7)'!$E$10</f>
        <v>0</v>
      </c>
      <c r="M9" s="10">
        <f>'[11]5-1-1( فرم   (7)'!$E$10</f>
        <v>0</v>
      </c>
      <c r="N9" s="10">
        <f>'[12]5-1-1( فرم   (7)'!$E$10</f>
        <v>0</v>
      </c>
      <c r="O9" s="10">
        <f>'[13]5-1-1( فرم   (7)'!$E$10</f>
        <v>0</v>
      </c>
      <c r="P9" s="10">
        <v>0</v>
      </c>
      <c r="Q9" s="31">
        <f t="shared" si="0"/>
        <v>0</v>
      </c>
      <c r="R9" s="30"/>
      <c r="S9" s="30"/>
    </row>
    <row r="10" spans="1:19" ht="27" customHeight="1" thickBot="1">
      <c r="A10" s="84"/>
      <c r="B10" s="6" t="s">
        <v>11</v>
      </c>
      <c r="C10" s="94"/>
      <c r="D10" s="12" t="s">
        <v>12</v>
      </c>
      <c r="E10" s="13">
        <f>SUM(E6:E9)</f>
        <v>0</v>
      </c>
      <c r="F10" s="13">
        <f>SUM(F6:F9)</f>
        <v>0</v>
      </c>
      <c r="G10" s="13">
        <f aca="true" t="shared" si="1" ref="G10:N10">SUM(G6:G9)</f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>SUM(O6:O9)</f>
        <v>2.4</v>
      </c>
      <c r="P10" s="13">
        <v>0</v>
      </c>
      <c r="Q10" s="26">
        <f t="shared" si="0"/>
        <v>2.4</v>
      </c>
      <c r="R10" s="30"/>
      <c r="S10" s="30"/>
    </row>
    <row r="11" spans="1:19" ht="27" customHeight="1" thickTop="1">
      <c r="A11" s="84"/>
      <c r="B11" s="6" t="s">
        <v>13</v>
      </c>
      <c r="C11" s="95" t="s">
        <v>14</v>
      </c>
      <c r="D11" s="7" t="s">
        <v>15</v>
      </c>
      <c r="E11" s="8">
        <f>'[3]5-1-1( فرم   (7)'!$E$12</f>
        <v>15.8</v>
      </c>
      <c r="F11" s="8">
        <f>'[4]5-1-1( فرم   (7)'!$E$12</f>
        <v>0</v>
      </c>
      <c r="G11" s="8">
        <f>'[5]5-1-1( فرم   (7)'!$E$12</f>
        <v>13.6</v>
      </c>
      <c r="H11" s="8">
        <f>'[6]5-1-1( فرم   (7)'!$E$12</f>
        <v>7.5</v>
      </c>
      <c r="I11" s="8">
        <f>'[7]5-1-1( فرم   (7)'!$E$12</f>
        <v>12.8</v>
      </c>
      <c r="J11" s="8">
        <f>'[8]5-1-1( فرم   (7)'!$E$12</f>
        <v>13.3</v>
      </c>
      <c r="K11" s="8">
        <f>'[9]5-1-1( فرم   (7)'!$E$12</f>
        <v>3.6</v>
      </c>
      <c r="L11" s="8">
        <f>'[10]5-1-1( فرم   (7)'!$E$12</f>
        <v>151</v>
      </c>
      <c r="M11" s="8">
        <f>'[11]5-1-1( فرم   (7)'!$E$12</f>
        <v>10.9</v>
      </c>
      <c r="N11" s="8">
        <f>'[12]5-1-1( فرم   (7)'!$E$12</f>
        <v>86.1</v>
      </c>
      <c r="O11" s="8">
        <f>'[13]5-1-1( فرم   (7)'!$E$12</f>
        <v>43.8</v>
      </c>
      <c r="P11" s="8">
        <v>88.4</v>
      </c>
      <c r="Q11" s="25">
        <f t="shared" si="0"/>
        <v>446.80000000000007</v>
      </c>
      <c r="R11" s="30"/>
      <c r="S11" s="30"/>
    </row>
    <row r="12" spans="1:19" ht="27" customHeight="1">
      <c r="A12" s="84"/>
      <c r="B12" s="6"/>
      <c r="C12" s="93"/>
      <c r="D12" s="9" t="s">
        <v>16</v>
      </c>
      <c r="E12" s="10">
        <f>'[3]5-1-1( فرم   (7)'!$E$13</f>
        <v>0</v>
      </c>
      <c r="F12" s="10">
        <f>'[4]5-1-1( فرم   (7)'!$E$13</f>
        <v>0</v>
      </c>
      <c r="G12" s="10">
        <f>'[5]5-1-1( فرم   (7)'!$E$13</f>
        <v>0</v>
      </c>
      <c r="H12" s="10">
        <f>'[6]5-1-1( فرم   (7)'!$E$13</f>
        <v>0</v>
      </c>
      <c r="I12" s="10">
        <f>'[7]5-1-1( فرم   (7)'!$E$13</f>
        <v>0</v>
      </c>
      <c r="J12" s="10">
        <f>'[8]5-1-1( فرم   (7)'!$E$13</f>
        <v>0</v>
      </c>
      <c r="K12" s="10">
        <f>'[9]5-1-1( فرم   (7)'!$E$13</f>
        <v>0</v>
      </c>
      <c r="L12" s="10">
        <f>'[10]5-1-1( فرم   (7)'!$E$13</f>
        <v>0</v>
      </c>
      <c r="M12" s="10">
        <f>'[11]5-1-1( فرم   (7)'!$E$13</f>
        <v>0</v>
      </c>
      <c r="N12" s="10">
        <f>'[12]5-1-1( فرم   (7)'!$E$13</f>
        <v>0</v>
      </c>
      <c r="O12" s="10">
        <f>'[13]5-1-1( فرم   (7)'!$E$13</f>
        <v>0</v>
      </c>
      <c r="P12" s="10">
        <v>0</v>
      </c>
      <c r="Q12" s="10">
        <f t="shared" si="0"/>
        <v>0</v>
      </c>
      <c r="R12" s="30"/>
      <c r="S12" s="30"/>
    </row>
    <row r="13" spans="1:19" ht="27" customHeight="1">
      <c r="A13" s="84"/>
      <c r="B13" s="6"/>
      <c r="C13" s="93"/>
      <c r="D13" s="9" t="s">
        <v>8</v>
      </c>
      <c r="E13" s="10">
        <f>'[3]5-1-1( فرم   (7)'!$E$14</f>
        <v>0</v>
      </c>
      <c r="F13" s="10">
        <f>'[4]5-1-1( فرم   (7)'!$E$14</f>
        <v>0</v>
      </c>
      <c r="G13" s="10">
        <f>'[5]5-1-1( فرم   (7)'!$E$14</f>
        <v>0</v>
      </c>
      <c r="H13" s="10">
        <f>'[6]5-1-1( فرم   (7)'!$E$14</f>
        <v>0</v>
      </c>
      <c r="I13" s="10">
        <f>'[7]5-1-1( فرم   (7)'!$E$14</f>
        <v>0</v>
      </c>
      <c r="J13" s="10">
        <f>'[8]5-1-1( فرم   (7)'!$E$14</f>
        <v>0</v>
      </c>
      <c r="K13" s="10">
        <f>'[9]5-1-1( فرم   (7)'!$E$14</f>
        <v>0</v>
      </c>
      <c r="L13" s="10">
        <f>'[10]5-1-1( فرم   (7)'!$E$14</f>
        <v>0</v>
      </c>
      <c r="M13" s="10">
        <f>'[11]5-1-1( فرم   (7)'!$E$14</f>
        <v>0</v>
      </c>
      <c r="N13" s="10">
        <f>'[12]5-1-1( فرم   (7)'!$E$14</f>
        <v>0</v>
      </c>
      <c r="O13" s="10">
        <f>'[13]5-1-1( فرم   (7)'!$E$14</f>
        <v>0</v>
      </c>
      <c r="P13" s="10">
        <v>0</v>
      </c>
      <c r="Q13" s="10">
        <f t="shared" si="0"/>
        <v>0</v>
      </c>
      <c r="R13" s="30"/>
      <c r="S13" s="30"/>
    </row>
    <row r="14" spans="1:19" ht="27" customHeight="1">
      <c r="A14" s="84"/>
      <c r="B14" s="6"/>
      <c r="C14" s="93"/>
      <c r="D14" s="11" t="s">
        <v>10</v>
      </c>
      <c r="E14" s="10">
        <f>'[3]5-1-1( فرم   (7)'!$E$15</f>
        <v>55.5</v>
      </c>
      <c r="F14" s="10">
        <f>'[4]5-1-1( فرم   (7)'!$E$15</f>
        <v>169.5</v>
      </c>
      <c r="G14" s="10">
        <f>'[5]5-1-1( فرم   (7)'!$E$15</f>
        <v>15.1</v>
      </c>
      <c r="H14" s="10">
        <f>'[6]5-1-1( فرم   (7)'!$E$15</f>
        <v>17.1</v>
      </c>
      <c r="I14" s="10">
        <f>'[7]5-1-1( فرم   (7)'!$E$15</f>
        <v>1.6</v>
      </c>
      <c r="J14" s="10">
        <f>'[8]5-1-1( فرم   (7)'!$E$15</f>
        <v>27.3</v>
      </c>
      <c r="K14" s="10">
        <f>'[9]5-1-1( فرم   (7)'!$E$15</f>
        <v>6.3</v>
      </c>
      <c r="L14" s="10">
        <f>'[10]5-1-1( فرم   (7)'!$E$15</f>
        <v>23.3</v>
      </c>
      <c r="M14" s="10">
        <f>'[11]5-1-1( فرم   (7)'!$E$15</f>
        <v>0.1</v>
      </c>
      <c r="N14" s="10">
        <f>'[12]5-1-1( فرم   (7)'!$E$15</f>
        <v>30.7</v>
      </c>
      <c r="O14" s="10">
        <f>'[13]5-1-1( فرم   (7)'!$E$15</f>
        <v>86</v>
      </c>
      <c r="P14" s="10">
        <v>3.9</v>
      </c>
      <c r="Q14" s="31">
        <f t="shared" si="0"/>
        <v>436.40000000000003</v>
      </c>
      <c r="R14" s="30"/>
      <c r="S14" s="30"/>
    </row>
    <row r="15" spans="1:19" ht="27" customHeight="1" thickBot="1">
      <c r="A15" s="85"/>
      <c r="B15" s="14"/>
      <c r="C15" s="94"/>
      <c r="D15" s="12" t="s">
        <v>12</v>
      </c>
      <c r="E15" s="13">
        <f>SUM(E11:E14)</f>
        <v>71.3</v>
      </c>
      <c r="F15" s="13">
        <f>SUM(F11:F14)</f>
        <v>169.5</v>
      </c>
      <c r="G15" s="13">
        <f aca="true" t="shared" si="2" ref="G15:N15">SUM(G11:G14)</f>
        <v>28.7</v>
      </c>
      <c r="H15" s="13">
        <f t="shared" si="2"/>
        <v>24.6</v>
      </c>
      <c r="I15" s="13">
        <f t="shared" si="2"/>
        <v>14.4</v>
      </c>
      <c r="J15" s="13">
        <f t="shared" si="2"/>
        <v>40.6</v>
      </c>
      <c r="K15" s="13">
        <f t="shared" si="2"/>
        <v>9.9</v>
      </c>
      <c r="L15" s="13">
        <f t="shared" si="2"/>
        <v>174.3</v>
      </c>
      <c r="M15" s="13">
        <f t="shared" si="2"/>
        <v>11</v>
      </c>
      <c r="N15" s="13">
        <f t="shared" si="2"/>
        <v>116.8</v>
      </c>
      <c r="O15" s="13">
        <f>SUM(O11:O14)</f>
        <v>129.8</v>
      </c>
      <c r="P15" s="13">
        <f>SUM(P11:P14)</f>
        <v>92.30000000000001</v>
      </c>
      <c r="Q15" s="26">
        <f t="shared" si="0"/>
        <v>883.1999999999998</v>
      </c>
      <c r="R15" s="30"/>
      <c r="S15" s="30"/>
    </row>
    <row r="16" spans="1:19" ht="27" customHeight="1" thickBot="1" thickTop="1">
      <c r="A16" s="86">
        <v>2</v>
      </c>
      <c r="B16" s="87" t="s">
        <v>17</v>
      </c>
      <c r="C16" s="88"/>
      <c r="D16" s="16" t="s">
        <v>18</v>
      </c>
      <c r="E16" s="8">
        <f>'[3]5-1-1( فرم   (7)'!$E$17</f>
        <v>0</v>
      </c>
      <c r="F16" s="8">
        <f>'[4]5-1-1( فرم   (7)'!$E$17</f>
        <v>0</v>
      </c>
      <c r="G16" s="8">
        <f>'[5]5-1-1( فرم   (7)'!$E$17</f>
        <v>0</v>
      </c>
      <c r="H16" s="8">
        <f>'[6]5-1-1( فرم   (7)'!$E$17</f>
        <v>0</v>
      </c>
      <c r="I16" s="8">
        <f>'[7]5-1-1( فرم   (7)'!$E$17</f>
        <v>0</v>
      </c>
      <c r="J16" s="8">
        <f>'[8]5-1-1( فرم   (7)'!$E$17</f>
        <v>0</v>
      </c>
      <c r="K16" s="8">
        <f>'[9]5-1-1( فرم   (7)'!$E$17</f>
        <v>0</v>
      </c>
      <c r="L16" s="8">
        <f>'[10]5-1-1( فرم   (7)'!$E$17</f>
        <v>0</v>
      </c>
      <c r="M16" s="8">
        <f>'[11]5-1-1( فرم   (7)'!$E$17</f>
        <v>0</v>
      </c>
      <c r="N16" s="8">
        <f>'[12]5-1-1( فرم   (7)'!$E$17</f>
        <v>0</v>
      </c>
      <c r="O16" s="8">
        <f>'[13]5-1-1( فرم   (7)'!$E$17</f>
        <v>0</v>
      </c>
      <c r="P16" s="8">
        <v>0</v>
      </c>
      <c r="Q16" s="8">
        <f t="shared" si="0"/>
        <v>0</v>
      </c>
      <c r="R16" s="30"/>
      <c r="S16" s="30"/>
    </row>
    <row r="17" spans="1:19" ht="27" customHeight="1" thickBot="1" thickTop="1">
      <c r="A17" s="86"/>
      <c r="B17" s="89" t="s">
        <v>19</v>
      </c>
      <c r="C17" s="90"/>
      <c r="D17" s="17" t="s">
        <v>10</v>
      </c>
      <c r="E17" s="13">
        <f>'[3]5-1-1( فرم   (7)'!$E$18</f>
        <v>0</v>
      </c>
      <c r="F17" s="13">
        <f>'[4]5-1-1( فرم   (7)'!$E$18</f>
        <v>0</v>
      </c>
      <c r="G17" s="13">
        <f>'[5]5-1-1( فرم   (7)'!$E$18</f>
        <v>0</v>
      </c>
      <c r="H17" s="13">
        <f>'[6]5-1-1( فرم   (7)'!$E$18</f>
        <v>0</v>
      </c>
      <c r="I17" s="13">
        <f>'[7]5-1-1( فرم   (7)'!$E$18</f>
        <v>0</v>
      </c>
      <c r="J17" s="13">
        <f>'[8]5-1-1( فرم   (7)'!$E$18</f>
        <v>0</v>
      </c>
      <c r="K17" s="13">
        <f>'[9]5-1-1( فرم   (7)'!$E$18</f>
        <v>0</v>
      </c>
      <c r="L17" s="13">
        <f>'[10]5-1-1( فرم   (7)'!$E$18</f>
        <v>0</v>
      </c>
      <c r="M17" s="13">
        <f>'[11]5-1-1( فرم   (7)'!$E$18</f>
        <v>0</v>
      </c>
      <c r="N17" s="13">
        <f>'[12]5-1-1( فرم   (7)'!$E$18</f>
        <v>0</v>
      </c>
      <c r="O17" s="13">
        <f>'[13]5-1-1( فرم   (7)'!$E$18</f>
        <v>0</v>
      </c>
      <c r="P17" s="13">
        <v>0</v>
      </c>
      <c r="Q17" s="26">
        <f t="shared" si="0"/>
        <v>0</v>
      </c>
      <c r="R17" s="30"/>
      <c r="S17" s="30"/>
    </row>
    <row r="18" spans="1:19" ht="27" customHeight="1" thickBot="1" thickTop="1">
      <c r="A18" s="86">
        <v>3</v>
      </c>
      <c r="B18" s="87" t="s">
        <v>17</v>
      </c>
      <c r="C18" s="88"/>
      <c r="D18" s="16" t="s">
        <v>18</v>
      </c>
      <c r="E18" s="8">
        <f>'[3]5-1-1( فرم   (7)'!$E$19</f>
        <v>0</v>
      </c>
      <c r="F18" s="8">
        <f>'[4]5-1-1( فرم   (7)'!$E$19</f>
        <v>0</v>
      </c>
      <c r="G18" s="8">
        <f>'[5]5-1-1( فرم   (7)'!$E$19</f>
        <v>0</v>
      </c>
      <c r="H18" s="8">
        <f>'[6]5-1-1( فرم   (7)'!$E$19</f>
        <v>0</v>
      </c>
      <c r="I18" s="8">
        <f>'[7]5-1-1( فرم   (7)'!$E$19</f>
        <v>0</v>
      </c>
      <c r="J18" s="8">
        <f>'[8]5-1-1( فرم   (7)'!$E$19</f>
        <v>0</v>
      </c>
      <c r="K18" s="8">
        <f>'[9]5-1-1( فرم   (7)'!$E$19</f>
        <v>0</v>
      </c>
      <c r="L18" s="8">
        <f>'[10]5-1-1( فرم   (7)'!$E$19</f>
        <v>0</v>
      </c>
      <c r="M18" s="8">
        <f>'[11]5-1-1( فرم   (7)'!$E$19</f>
        <v>0</v>
      </c>
      <c r="N18" s="8">
        <f>'[12]5-1-1( فرم   (7)'!$E$19</f>
        <v>0</v>
      </c>
      <c r="O18" s="8">
        <f>'[13]5-1-1( فرم   (7)'!$E$19</f>
        <v>0</v>
      </c>
      <c r="P18" s="8">
        <v>0</v>
      </c>
      <c r="Q18" s="8">
        <f t="shared" si="0"/>
        <v>0</v>
      </c>
      <c r="R18" s="30"/>
      <c r="S18" s="30"/>
    </row>
    <row r="19" spans="1:19" ht="27" customHeight="1" thickBot="1" thickTop="1">
      <c r="A19" s="86"/>
      <c r="B19" s="89" t="s">
        <v>20</v>
      </c>
      <c r="C19" s="90"/>
      <c r="D19" s="17" t="s">
        <v>10</v>
      </c>
      <c r="E19" s="13">
        <f>'[3]5-1-1( فرم   (7)'!$E$20</f>
        <v>0</v>
      </c>
      <c r="F19" s="13">
        <f>'[4]5-1-1( فرم   (7)'!$E$20</f>
        <v>0</v>
      </c>
      <c r="G19" s="13">
        <f>'[5]5-1-1( فرم   (7)'!$E$20</f>
        <v>0</v>
      </c>
      <c r="H19" s="13">
        <f>'[6]5-1-1( فرم   (7)'!$E$20</f>
        <v>0</v>
      </c>
      <c r="I19" s="13">
        <f>'[7]5-1-1( فرم   (7)'!$E$20</f>
        <v>0</v>
      </c>
      <c r="J19" s="13">
        <f>'[8]5-1-1( فرم   (7)'!$E$20</f>
        <v>0</v>
      </c>
      <c r="K19" s="13">
        <f>'[9]5-1-1( فرم   (7)'!$E$20</f>
        <v>0</v>
      </c>
      <c r="L19" s="13">
        <f>'[10]5-1-1( فرم   (7)'!$E$20</f>
        <v>0</v>
      </c>
      <c r="M19" s="13">
        <f>'[11]5-1-1( فرم   (7)'!$E$20</f>
        <v>0</v>
      </c>
      <c r="N19" s="13">
        <f>'[12]5-1-1( فرم   (7)'!$E$20</f>
        <v>0</v>
      </c>
      <c r="O19" s="13">
        <f>'[13]5-1-1( فرم   (7)'!$E$20</f>
        <v>0</v>
      </c>
      <c r="P19" s="13">
        <v>0</v>
      </c>
      <c r="Q19" s="26">
        <f t="shared" si="0"/>
        <v>0</v>
      </c>
      <c r="R19" s="30"/>
      <c r="S19" s="30"/>
    </row>
    <row r="20" spans="1:19" ht="33.75" customHeight="1" thickBot="1" thickTop="1">
      <c r="A20" s="15">
        <v>4</v>
      </c>
      <c r="B20" s="81" t="s">
        <v>21</v>
      </c>
      <c r="C20" s="81"/>
      <c r="D20" s="82"/>
      <c r="E20" s="18">
        <f aca="true" t="shared" si="3" ref="E20:Q20">SUM(E15,E10,E5)</f>
        <v>71.3</v>
      </c>
      <c r="F20" s="1">
        <f t="shared" si="3"/>
        <v>169.5</v>
      </c>
      <c r="G20" s="1">
        <f t="shared" si="3"/>
        <v>28.7</v>
      </c>
      <c r="H20" s="1">
        <f t="shared" si="3"/>
        <v>24.6</v>
      </c>
      <c r="I20" s="1">
        <f t="shared" si="3"/>
        <v>14.4</v>
      </c>
      <c r="J20" s="1">
        <f t="shared" si="3"/>
        <v>40.6</v>
      </c>
      <c r="K20" s="1">
        <f t="shared" si="3"/>
        <v>9.9</v>
      </c>
      <c r="L20" s="1">
        <f t="shared" si="3"/>
        <v>174.3</v>
      </c>
      <c r="M20" s="1">
        <f t="shared" si="3"/>
        <v>11</v>
      </c>
      <c r="N20" s="1">
        <f t="shared" si="3"/>
        <v>116.8</v>
      </c>
      <c r="O20" s="1">
        <f>SUM(O15,O10,O5)</f>
        <v>132.20000000000002</v>
      </c>
      <c r="P20" s="18">
        <f t="shared" si="3"/>
        <v>92.30000000000001</v>
      </c>
      <c r="Q20" s="18">
        <f t="shared" si="3"/>
        <v>885.5999999999998</v>
      </c>
      <c r="R20" s="30"/>
      <c r="S20" s="30"/>
    </row>
    <row r="21" spans="4:19" s="27" customFormat="1" ht="25.5" customHeight="1" thickTop="1">
      <c r="D21" s="27" t="s">
        <v>41</v>
      </c>
      <c r="E21" s="28">
        <v>245914.25208299994</v>
      </c>
      <c r="F21" s="28">
        <v>297069.4530830001</v>
      </c>
      <c r="G21" s="28">
        <v>333639.370083</v>
      </c>
      <c r="H21" s="28">
        <v>355009.50208299997</v>
      </c>
      <c r="I21" s="28">
        <v>368396.357083</v>
      </c>
      <c r="J21" s="28">
        <v>340294.651083</v>
      </c>
      <c r="K21" s="28">
        <v>300045.419083</v>
      </c>
      <c r="L21" s="28">
        <v>283749.598083</v>
      </c>
      <c r="M21" s="28">
        <v>275097.937</v>
      </c>
      <c r="N21" s="28">
        <v>271142.111</v>
      </c>
      <c r="O21" s="28">
        <v>276582500</v>
      </c>
      <c r="P21" s="28">
        <v>279913600</v>
      </c>
      <c r="Q21" s="28">
        <f>'[2]تحويل به توزيع'!$N$3/1000</f>
        <v>3859329.4</v>
      </c>
      <c r="R21" s="28">
        <f>'[2]تحويل به توزيع'!$N$3</f>
        <v>3859329400</v>
      </c>
      <c r="S21" s="28"/>
    </row>
  </sheetData>
  <sheetProtection/>
  <mergeCells count="13">
    <mergeCell ref="C11:C15"/>
    <mergeCell ref="B4:D4"/>
    <mergeCell ref="A1:Q1"/>
    <mergeCell ref="B20:D20"/>
    <mergeCell ref="A5:A15"/>
    <mergeCell ref="A16:A17"/>
    <mergeCell ref="A18:A19"/>
    <mergeCell ref="B18:C18"/>
    <mergeCell ref="B19:C19"/>
    <mergeCell ref="B16:C16"/>
    <mergeCell ref="B17:C17"/>
    <mergeCell ref="C5:D5"/>
    <mergeCell ref="C6:C10"/>
  </mergeCells>
  <printOptions horizontalCentered="1"/>
  <pageMargins left="0.1968503937007874" right="0.1968503937007874" top="0.1968503937007874" bottom="0.1968503937007874" header="0.5118110236220472" footer="0.5118110236220472"/>
  <pageSetup horizontalDpi="180" verticalDpi="18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ParsFarhang</cp:lastModifiedBy>
  <cp:lastPrinted>2016-04-24T04:43:49Z</cp:lastPrinted>
  <dcterms:created xsi:type="dcterms:W3CDTF">2010-03-10T15:40:34Z</dcterms:created>
  <dcterms:modified xsi:type="dcterms:W3CDTF">2018-06-28T04:27:54Z</dcterms:modified>
  <cp:category/>
  <cp:version/>
  <cp:contentType/>
  <cp:contentStatus/>
</cp:coreProperties>
</file>